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G:\マイドライブ\new frontier\WACC比較対象企業\"/>
    </mc:Choice>
  </mc:AlternateContent>
  <xr:revisionPtr revIDLastSave="0" documentId="8_{3F2F26FF-1234-44AB-B306-5623548DAD41}" xr6:coauthVersionLast="43" xr6:coauthVersionMax="43" xr10:uidLastSave="{00000000-0000-0000-0000-000000000000}"/>
  <bookViews>
    <workbookView xWindow="-98" yWindow="-98" windowWidth="22695" windowHeight="14595" tabRatio="919" xr2:uid="{00000000-000D-0000-FFFF-FFFF00000000}"/>
  </bookViews>
  <sheets>
    <sheet name="WACC-計算" sheetId="36" r:id="rId1"/>
    <sheet name="WACC-類似会社" sheetId="3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36" l="1"/>
  <c r="C22" i="36"/>
  <c r="C16" i="37" l="1"/>
  <c r="C17" i="37" s="1"/>
  <c r="F16" i="37" l="1"/>
  <c r="F17" i="37" s="1"/>
  <c r="E16" i="37"/>
  <c r="E17" i="37" s="1"/>
  <c r="D16" i="37"/>
  <c r="D17" i="37" s="1"/>
  <c r="B16" i="37"/>
  <c r="B17" i="37" s="1"/>
  <c r="F10" i="37"/>
  <c r="F11" i="37" s="1"/>
  <c r="F25" i="37" s="1"/>
  <c r="E10" i="37"/>
  <c r="E11" i="37" s="1"/>
  <c r="D10" i="37"/>
  <c r="D11" i="37" s="1"/>
  <c r="C10" i="37"/>
  <c r="C11" i="37" s="1"/>
  <c r="B10" i="37"/>
  <c r="B11" i="37" s="1"/>
  <c r="E25" i="37" l="1"/>
  <c r="F27" i="37"/>
  <c r="D21" i="36" s="1"/>
  <c r="F21" i="36" s="1"/>
  <c r="C25" i="37"/>
  <c r="C27" i="37"/>
  <c r="D18" i="36" s="1"/>
  <c r="F18" i="36" s="1"/>
  <c r="C26" i="37"/>
  <c r="B19" i="37"/>
  <c r="E26" i="37"/>
  <c r="E27" i="37"/>
  <c r="D20" i="36" s="1"/>
  <c r="F20" i="36" s="1"/>
  <c r="F26" i="37"/>
  <c r="B27" i="37"/>
  <c r="D17" i="36" s="1"/>
  <c r="B25" i="37"/>
  <c r="B26" i="37"/>
  <c r="D25" i="37"/>
  <c r="D26" i="37"/>
  <c r="D27" i="37"/>
  <c r="D19" i="36" s="1"/>
  <c r="F19" i="36" s="1"/>
  <c r="F19" i="37"/>
  <c r="C19" i="37"/>
  <c r="D19" i="37"/>
  <c r="E19" i="37"/>
  <c r="F17" i="36" l="1"/>
  <c r="F22" i="36" s="1"/>
  <c r="D10" i="36" s="1"/>
  <c r="D22" i="36"/>
  <c r="D11" i="36" s="1"/>
  <c r="D12" i="36" s="1"/>
  <c r="D25" i="36" l="1"/>
  <c r="D26" i="36" s="1"/>
  <c r="D27" i="36" s="1"/>
</calcChain>
</file>

<file path=xl/sharedStrings.xml><?xml version="1.0" encoding="utf-8"?>
<sst xmlns="http://schemas.openxmlformats.org/spreadsheetml/2006/main" count="97" uniqueCount="90">
  <si>
    <t>WACC</t>
    <phoneticPr fontId="2"/>
  </si>
  <si>
    <t>Rf</t>
    <phoneticPr fontId="2"/>
  </si>
  <si>
    <t>Rd</t>
    <phoneticPr fontId="2"/>
  </si>
  <si>
    <t>ERP</t>
    <phoneticPr fontId="2"/>
  </si>
  <si>
    <t>Ssp</t>
    <phoneticPr fontId="2"/>
  </si>
  <si>
    <t>実効税率(当社)</t>
    <rPh sb="0" eb="4">
      <t>ジッコウゼイリツ</t>
    </rPh>
    <rPh sb="5" eb="7">
      <t>トウシャ</t>
    </rPh>
    <phoneticPr fontId="2"/>
  </si>
  <si>
    <t>t</t>
    <phoneticPr fontId="2"/>
  </si>
  <si>
    <t>βU</t>
    <phoneticPr fontId="2"/>
  </si>
  <si>
    <t>D/E</t>
    <phoneticPr fontId="2"/>
  </si>
  <si>
    <t>E/E+D</t>
    <phoneticPr fontId="2"/>
  </si>
  <si>
    <t>=1/(1+D/E)</t>
    <phoneticPr fontId="2"/>
  </si>
  <si>
    <t>D/E+D</t>
    <phoneticPr fontId="2"/>
  </si>
  <si>
    <t>=1/(1+1/(D/E))</t>
    <phoneticPr fontId="2"/>
  </si>
  <si>
    <t>βL</t>
    <phoneticPr fontId="2"/>
  </si>
  <si>
    <t>=βU×(1+D/E×(1-t))</t>
    <phoneticPr fontId="2"/>
  </si>
  <si>
    <t>Re</t>
    <phoneticPr fontId="2"/>
  </si>
  <si>
    <t>=Rf+βL×ERP+Ssp</t>
    <phoneticPr fontId="2"/>
  </si>
  <si>
    <t>D/(E+D)</t>
    <phoneticPr fontId="2"/>
  </si>
  <si>
    <t>E/(E+D)</t>
    <phoneticPr fontId="2"/>
  </si>
  <si>
    <t>R^2</t>
    <phoneticPr fontId="2"/>
  </si>
  <si>
    <r>
      <rPr>
        <sz val="10"/>
        <color theme="1"/>
        <rFont val="Segoe UI Symbol"/>
        <family val="2"/>
      </rPr>
      <t>■</t>
    </r>
    <r>
      <rPr>
        <sz val="10"/>
        <color theme="1"/>
        <rFont val="Arial"/>
        <family val="2"/>
      </rPr>
      <t>WACC</t>
    </r>
    <r>
      <rPr>
        <sz val="10"/>
        <color theme="1"/>
        <rFont val="ＭＳ Ｐゴシック"/>
        <family val="3"/>
        <charset val="128"/>
      </rPr>
      <t>ー類似会社概要</t>
    </r>
    <rPh sb="6" eb="8">
      <t>ルイジ</t>
    </rPh>
    <rPh sb="8" eb="10">
      <t>カイシャ</t>
    </rPh>
    <rPh sb="10" eb="12">
      <t>ガイヨウ</t>
    </rPh>
    <phoneticPr fontId="2"/>
  </si>
  <si>
    <r>
      <rPr>
        <sz val="10"/>
        <color theme="1"/>
        <rFont val="ＭＳ Ｐゴシック"/>
        <family val="2"/>
        <charset val="128"/>
      </rPr>
      <t>参照会社名</t>
    </r>
    <r>
      <rPr>
        <sz val="10"/>
        <color theme="1"/>
        <rFont val="Arial"/>
        <family val="2"/>
      </rPr>
      <t xml:space="preserve"> </t>
    </r>
    <r>
      <rPr>
        <sz val="10"/>
        <color theme="1"/>
        <rFont val="ＭＳ Ｐゴシック"/>
        <family val="2"/>
        <charset val="128"/>
      </rPr>
      <t>※</t>
    </r>
    <r>
      <rPr>
        <sz val="10"/>
        <color theme="1"/>
        <rFont val="Arial"/>
        <family val="2"/>
      </rPr>
      <t>1</t>
    </r>
    <rPh sb="0" eb="2">
      <t>サンショウ</t>
    </rPh>
    <rPh sb="2" eb="4">
      <t>カイシャ</t>
    </rPh>
    <rPh sb="4" eb="5">
      <t>メイ</t>
    </rPh>
    <phoneticPr fontId="2"/>
  </si>
  <si>
    <r>
      <rPr>
        <sz val="10"/>
        <color theme="1"/>
        <rFont val="ＭＳ Ｐゴシック"/>
        <family val="3"/>
        <charset val="128"/>
      </rPr>
      <t>㈱じげん</t>
    </r>
    <phoneticPr fontId="2"/>
  </si>
  <si>
    <r>
      <rPr>
        <sz val="10"/>
        <color theme="1"/>
        <rFont val="ＭＳ Ｐゴシック"/>
        <family val="3"/>
        <charset val="128"/>
      </rPr>
      <t>㈱アイスタイル</t>
    </r>
    <phoneticPr fontId="2"/>
  </si>
  <si>
    <r>
      <rPr>
        <sz val="10"/>
        <color theme="1"/>
        <rFont val="ＭＳ Ｐゴシック"/>
        <family val="3"/>
        <charset val="128"/>
      </rPr>
      <t>会社概要</t>
    </r>
    <rPh sb="0" eb="2">
      <t>カイシャ</t>
    </rPh>
    <rPh sb="2" eb="4">
      <t>ガイヨウ</t>
    </rPh>
    <phoneticPr fontId="2"/>
  </si>
  <si>
    <r>
      <rPr>
        <sz val="10"/>
        <color theme="1"/>
        <rFont val="ＭＳ Ｐゴシック"/>
        <family val="2"/>
        <charset val="128"/>
      </rPr>
      <t>複数のインターネットメディアの情報を統合して一括検索・応募などを可能にする</t>
    </r>
    <r>
      <rPr>
        <sz val="10"/>
        <color theme="1"/>
        <rFont val="Arial"/>
        <family val="2"/>
      </rPr>
      <t>EX</t>
    </r>
    <r>
      <rPr>
        <sz val="10"/>
        <color theme="1"/>
        <rFont val="ＭＳ Ｐゴシック"/>
        <family val="2"/>
        <charset val="128"/>
      </rPr>
      <t>サイトと、特定の領域に特化したバーティカルメディアを展開。圧倒的な掲載案件数のアグリゲーションサイトで応募による成果報酬型のビジネスモデル。積極的に</t>
    </r>
    <r>
      <rPr>
        <sz val="10"/>
        <color theme="1"/>
        <rFont val="Arial"/>
        <family val="2"/>
      </rPr>
      <t>M&amp;A</t>
    </r>
    <r>
      <rPr>
        <sz val="10"/>
        <color theme="1"/>
        <rFont val="ＭＳ Ｐゴシック"/>
        <family val="2"/>
        <charset val="128"/>
      </rPr>
      <t>で事業規模を拡大。</t>
    </r>
    <phoneticPr fontId="2"/>
  </si>
  <si>
    <r>
      <rPr>
        <sz val="10"/>
        <color theme="1"/>
        <rFont val="ＭＳ Ｐゴシック"/>
        <family val="2"/>
        <charset val="128"/>
      </rPr>
      <t>コスメ・化粧品の総合サイト「</t>
    </r>
    <r>
      <rPr>
        <sz val="10"/>
        <color theme="1"/>
        <rFont val="Arial"/>
        <family val="2"/>
      </rPr>
      <t>@cosme</t>
    </r>
    <r>
      <rPr>
        <sz val="10"/>
        <color theme="1"/>
        <rFont val="ＭＳ Ｐゴシック"/>
        <family val="2"/>
        <charset val="128"/>
      </rPr>
      <t>（アットコスメ）」を中心とする広告・メディアサービスを展開。化粧品の小売事業や美容事業支援事業、海外事業も展開。</t>
    </r>
    <phoneticPr fontId="2"/>
  </si>
  <si>
    <r>
      <rPr>
        <sz val="10"/>
        <color theme="1"/>
        <rFont val="ＭＳ Ｐゴシック"/>
        <family val="2"/>
        <charset val="128"/>
      </rPr>
      <t>購買支援サイト「価格</t>
    </r>
    <r>
      <rPr>
        <sz val="10"/>
        <color theme="1"/>
        <rFont val="Arial"/>
        <family val="2"/>
      </rPr>
      <t>.com</t>
    </r>
    <r>
      <rPr>
        <sz val="10"/>
        <color theme="1"/>
        <rFont val="ＭＳ Ｐゴシック"/>
        <family val="2"/>
        <charset val="128"/>
      </rPr>
      <t>」を中心に、グルメサイト「食べログ」や旅行・不動産サイト等を運営。収入は掲載店からの手数料や広告、有料課金等。価格</t>
    </r>
    <r>
      <rPr>
        <sz val="10"/>
        <color theme="1"/>
        <rFont val="Arial"/>
        <family val="2"/>
      </rPr>
      <t>.com</t>
    </r>
    <r>
      <rPr>
        <sz val="10"/>
        <color theme="1"/>
        <rFont val="ＭＳ Ｐゴシック"/>
        <family val="2"/>
        <charset val="128"/>
      </rPr>
      <t>と食べログが売上を二分する。大株主にデジタルガレージ、電通。「価格</t>
    </r>
    <r>
      <rPr>
        <sz val="10"/>
        <color theme="1"/>
        <rFont val="Arial"/>
        <family val="2"/>
      </rPr>
      <t>.com</t>
    </r>
    <r>
      <rPr>
        <sz val="10"/>
        <color theme="1"/>
        <rFont val="ＭＳ Ｐゴシック"/>
        <family val="2"/>
        <charset val="128"/>
      </rPr>
      <t>」と「食べログ」が売上を二分する。今後、アジア展開と新メディア・ファイナンス事業に注力。</t>
    </r>
    <phoneticPr fontId="2"/>
  </si>
  <si>
    <r>
      <rPr>
        <sz val="10"/>
        <color theme="1"/>
        <rFont val="ＭＳ Ｐゴシック"/>
        <family val="3"/>
        <charset val="128"/>
      </rPr>
      <t>株価</t>
    </r>
    <r>
      <rPr>
        <sz val="10"/>
        <color theme="1"/>
        <rFont val="Arial"/>
        <family val="2"/>
      </rPr>
      <t>(</t>
    </r>
    <r>
      <rPr>
        <sz val="10"/>
        <color theme="1"/>
        <rFont val="ＭＳ Ｐゴシック"/>
        <family val="3"/>
        <charset val="128"/>
      </rPr>
      <t>円</t>
    </r>
    <r>
      <rPr>
        <sz val="10"/>
        <color theme="1"/>
        <rFont val="Arial"/>
        <family val="2"/>
      </rPr>
      <t xml:space="preserve">) </t>
    </r>
    <r>
      <rPr>
        <sz val="10"/>
        <color theme="1"/>
        <rFont val="ＭＳ Ｐゴシック"/>
        <family val="3"/>
        <charset val="128"/>
      </rPr>
      <t>※</t>
    </r>
    <r>
      <rPr>
        <sz val="10"/>
        <color theme="1"/>
        <rFont val="Arial"/>
        <family val="2"/>
      </rPr>
      <t>2</t>
    </r>
    <rPh sb="0" eb="2">
      <t>カブカ</t>
    </rPh>
    <rPh sb="3" eb="4">
      <t>エン</t>
    </rPh>
    <phoneticPr fontId="2"/>
  </si>
  <si>
    <r>
      <rPr>
        <sz val="10"/>
        <color theme="1"/>
        <rFont val="ＭＳ Ｐゴシック"/>
        <family val="3"/>
        <charset val="128"/>
      </rPr>
      <t>発行済株式総数</t>
    </r>
    <r>
      <rPr>
        <sz val="10"/>
        <color theme="1"/>
        <rFont val="Arial"/>
        <family val="2"/>
      </rPr>
      <t>(</t>
    </r>
    <r>
      <rPr>
        <sz val="10"/>
        <color theme="1"/>
        <rFont val="ＭＳ Ｐゴシック"/>
        <family val="3"/>
        <charset val="128"/>
      </rPr>
      <t>株</t>
    </r>
    <r>
      <rPr>
        <sz val="10"/>
        <color theme="1"/>
        <rFont val="Arial"/>
        <family val="2"/>
      </rPr>
      <t>)</t>
    </r>
    <rPh sb="0" eb="3">
      <t>ハッコウズミ</t>
    </rPh>
    <rPh sb="3" eb="5">
      <t>カブシキ</t>
    </rPh>
    <rPh sb="5" eb="7">
      <t>ソウスウ</t>
    </rPh>
    <rPh sb="8" eb="9">
      <t>カブ</t>
    </rPh>
    <phoneticPr fontId="2"/>
  </si>
  <si>
    <r>
      <rPr>
        <sz val="10"/>
        <color theme="1"/>
        <rFont val="ＭＳ Ｐゴシック"/>
        <family val="3"/>
        <charset val="128"/>
      </rPr>
      <t>自己株式</t>
    </r>
    <r>
      <rPr>
        <sz val="10"/>
        <color theme="1"/>
        <rFont val="Arial"/>
        <family val="2"/>
      </rPr>
      <t>(</t>
    </r>
    <r>
      <rPr>
        <sz val="10"/>
        <color theme="1"/>
        <rFont val="ＭＳ Ｐゴシック"/>
        <family val="3"/>
        <charset val="128"/>
      </rPr>
      <t>株</t>
    </r>
    <r>
      <rPr>
        <sz val="10"/>
        <color theme="1"/>
        <rFont val="Arial"/>
        <family val="2"/>
      </rPr>
      <t>)</t>
    </r>
    <rPh sb="0" eb="4">
      <t>ジコカブシキ</t>
    </rPh>
    <rPh sb="5" eb="6">
      <t>カブ</t>
    </rPh>
    <phoneticPr fontId="2"/>
  </si>
  <si>
    <r>
      <rPr>
        <sz val="10"/>
        <color theme="1"/>
        <rFont val="ＭＳ Ｐゴシック"/>
        <family val="3"/>
        <charset val="128"/>
      </rPr>
      <t>発行済株式総数</t>
    </r>
    <r>
      <rPr>
        <sz val="10"/>
        <color theme="1"/>
        <rFont val="Arial"/>
        <family val="2"/>
      </rPr>
      <t>(</t>
    </r>
    <r>
      <rPr>
        <sz val="10"/>
        <color theme="1"/>
        <rFont val="ＭＳ Ｐゴシック"/>
        <family val="3"/>
        <charset val="128"/>
      </rPr>
      <t>除自己株式</t>
    </r>
    <r>
      <rPr>
        <sz val="10"/>
        <color theme="1"/>
        <rFont val="Arial"/>
        <family val="2"/>
      </rPr>
      <t>)(</t>
    </r>
    <r>
      <rPr>
        <sz val="10"/>
        <color theme="1"/>
        <rFont val="ＭＳ Ｐゴシック"/>
        <family val="3"/>
        <charset val="128"/>
      </rPr>
      <t>株</t>
    </r>
    <r>
      <rPr>
        <sz val="10"/>
        <color theme="1"/>
        <rFont val="Arial"/>
        <family val="2"/>
      </rPr>
      <t>)</t>
    </r>
    <rPh sb="0" eb="2">
      <t>ハッコウ</t>
    </rPh>
    <rPh sb="2" eb="3">
      <t>ス</t>
    </rPh>
    <rPh sb="3" eb="5">
      <t>カブシキ</t>
    </rPh>
    <rPh sb="5" eb="7">
      <t>ソウスウ</t>
    </rPh>
    <rPh sb="8" eb="9">
      <t>ノゾ</t>
    </rPh>
    <rPh sb="9" eb="13">
      <t>ジコカブシキ</t>
    </rPh>
    <rPh sb="15" eb="16">
      <t>カブ</t>
    </rPh>
    <phoneticPr fontId="2"/>
  </si>
  <si>
    <r>
      <rPr>
        <sz val="10"/>
        <color theme="1"/>
        <rFont val="ＭＳ Ｐゴシック"/>
        <family val="3"/>
        <charset val="128"/>
      </rPr>
      <t>時価総額</t>
    </r>
    <r>
      <rPr>
        <sz val="10"/>
        <color theme="1"/>
        <rFont val="Arial"/>
        <family val="2"/>
      </rPr>
      <t>(</t>
    </r>
    <r>
      <rPr>
        <sz val="10"/>
        <color theme="1"/>
        <rFont val="ＭＳ Ｐゴシック"/>
        <family val="3"/>
        <charset val="128"/>
      </rPr>
      <t>除自己株式</t>
    </r>
    <r>
      <rPr>
        <sz val="10"/>
        <color theme="1"/>
        <rFont val="Arial"/>
        <family val="2"/>
      </rPr>
      <t>)(E1)</t>
    </r>
    <rPh sb="0" eb="4">
      <t>ジカソウガク</t>
    </rPh>
    <rPh sb="5" eb="6">
      <t>ノゾ</t>
    </rPh>
    <rPh sb="6" eb="10">
      <t>ジコカブシキ</t>
    </rPh>
    <phoneticPr fontId="2"/>
  </si>
  <si>
    <r>
      <t>BS</t>
    </r>
    <r>
      <rPr>
        <sz val="10"/>
        <color theme="1"/>
        <rFont val="ＭＳ Ｐゴシック"/>
        <family val="3"/>
        <charset val="128"/>
      </rPr>
      <t>残高（直近四半期実績</t>
    </r>
    <r>
      <rPr>
        <sz val="10"/>
        <color theme="1"/>
        <rFont val="Arial"/>
        <family val="2"/>
      </rPr>
      <t>)</t>
    </r>
    <rPh sb="2" eb="4">
      <t>ザンダカ</t>
    </rPh>
    <rPh sb="5" eb="7">
      <t>チョッキン</t>
    </rPh>
    <rPh sb="7" eb="10">
      <t>シハンキ</t>
    </rPh>
    <rPh sb="10" eb="12">
      <t>ジッセキ</t>
    </rPh>
    <phoneticPr fontId="2"/>
  </si>
  <si>
    <r>
      <t>2019/3</t>
    </r>
    <r>
      <rPr>
        <sz val="10"/>
        <color theme="1"/>
        <rFont val="ＭＳ Ｐゴシック"/>
        <family val="3"/>
        <charset val="128"/>
      </rPr>
      <t>末</t>
    </r>
    <rPh sb="6" eb="7">
      <t>マツ</t>
    </rPh>
    <phoneticPr fontId="2"/>
  </si>
  <si>
    <r>
      <rPr>
        <sz val="10"/>
        <color theme="1"/>
        <rFont val="ＭＳ Ｐゴシック"/>
        <family val="3"/>
        <charset val="128"/>
      </rPr>
      <t>有利子負債</t>
    </r>
    <r>
      <rPr>
        <sz val="10"/>
        <color theme="1"/>
        <rFont val="Arial"/>
        <family val="2"/>
      </rPr>
      <t xml:space="preserve"> </t>
    </r>
    <r>
      <rPr>
        <sz val="10"/>
        <color theme="1"/>
        <rFont val="ＭＳ Ｐゴシック"/>
        <family val="3"/>
        <charset val="128"/>
      </rPr>
      <t>※</t>
    </r>
    <r>
      <rPr>
        <sz val="10"/>
        <color theme="1"/>
        <rFont val="Arial"/>
        <family val="2"/>
      </rPr>
      <t>3</t>
    </r>
    <rPh sb="0" eb="3">
      <t>ユウリシ</t>
    </rPh>
    <rPh sb="3" eb="5">
      <t>フサイ</t>
    </rPh>
    <phoneticPr fontId="2"/>
  </si>
  <si>
    <r>
      <rPr>
        <sz val="10"/>
        <color theme="1"/>
        <rFont val="ＭＳ Ｐゴシック"/>
        <family val="3"/>
        <charset val="128"/>
      </rPr>
      <t>現金及び預金同等物</t>
    </r>
    <rPh sb="0" eb="2">
      <t>ゲンキン</t>
    </rPh>
    <rPh sb="2" eb="3">
      <t>オヨ</t>
    </rPh>
    <rPh sb="4" eb="6">
      <t>ヨキン</t>
    </rPh>
    <rPh sb="6" eb="8">
      <t>ドウトウ</t>
    </rPh>
    <rPh sb="8" eb="9">
      <t>ブツ</t>
    </rPh>
    <phoneticPr fontId="2"/>
  </si>
  <si>
    <r>
      <rPr>
        <sz val="10"/>
        <color theme="1"/>
        <rFont val="ＭＳ Ｐゴシック"/>
        <family val="3"/>
        <charset val="128"/>
      </rPr>
      <t>　事業性現預金</t>
    </r>
    <r>
      <rPr>
        <sz val="10"/>
        <color theme="1"/>
        <rFont val="Arial"/>
        <family val="2"/>
      </rPr>
      <t>(</t>
    </r>
    <r>
      <rPr>
        <sz val="10"/>
        <color theme="1"/>
        <rFont val="ＭＳ Ｐゴシック"/>
        <family val="3"/>
        <charset val="128"/>
      </rPr>
      <t>想定</t>
    </r>
    <r>
      <rPr>
        <sz val="10"/>
        <color theme="1"/>
        <rFont val="Arial"/>
        <family val="2"/>
      </rPr>
      <t xml:space="preserve">) </t>
    </r>
    <r>
      <rPr>
        <sz val="10"/>
        <color theme="1"/>
        <rFont val="ＭＳ Ｐゴシック"/>
        <family val="3"/>
        <charset val="128"/>
      </rPr>
      <t>※</t>
    </r>
    <r>
      <rPr>
        <sz val="10"/>
        <color theme="1"/>
        <rFont val="Arial"/>
        <family val="2"/>
      </rPr>
      <t xml:space="preserve">4 </t>
    </r>
    <rPh sb="1" eb="3">
      <t>ジギョウ</t>
    </rPh>
    <rPh sb="3" eb="4">
      <t>セイ</t>
    </rPh>
    <rPh sb="4" eb="7">
      <t>ゲンヨキン</t>
    </rPh>
    <rPh sb="8" eb="10">
      <t>ソウテイ</t>
    </rPh>
    <phoneticPr fontId="2"/>
  </si>
  <si>
    <r>
      <rPr>
        <sz val="10"/>
        <color theme="1"/>
        <rFont val="ＭＳ Ｐゴシック"/>
        <family val="3"/>
        <charset val="128"/>
      </rPr>
      <t>調整後有利子負債</t>
    </r>
    <r>
      <rPr>
        <sz val="10"/>
        <color theme="1"/>
        <rFont val="Arial"/>
        <family val="2"/>
      </rPr>
      <t>(D)</t>
    </r>
    <rPh sb="0" eb="2">
      <t>チョウセイ</t>
    </rPh>
    <rPh sb="2" eb="3">
      <t>ゴ</t>
    </rPh>
    <rPh sb="3" eb="8">
      <t>ユウリシフサイ</t>
    </rPh>
    <phoneticPr fontId="2"/>
  </si>
  <si>
    <r>
      <rPr>
        <sz val="10"/>
        <color theme="1"/>
        <rFont val="ＭＳ Ｐゴシック"/>
        <family val="3"/>
        <charset val="128"/>
      </rPr>
      <t>非支配株主持分</t>
    </r>
    <r>
      <rPr>
        <sz val="10"/>
        <color theme="1"/>
        <rFont val="Arial"/>
        <family val="2"/>
      </rPr>
      <t>(E2)</t>
    </r>
    <rPh sb="0" eb="1">
      <t>ヒ</t>
    </rPh>
    <rPh sb="1" eb="3">
      <t>シハイ</t>
    </rPh>
    <rPh sb="3" eb="5">
      <t>カブヌシ</t>
    </rPh>
    <rPh sb="5" eb="7">
      <t>モチブン</t>
    </rPh>
    <phoneticPr fontId="2"/>
  </si>
  <si>
    <r>
      <rPr>
        <sz val="10"/>
        <color theme="1"/>
        <rFont val="ＭＳ Ｐゴシック"/>
        <family val="3"/>
        <charset val="128"/>
      </rPr>
      <t>企業価値</t>
    </r>
    <r>
      <rPr>
        <sz val="10"/>
        <color theme="1"/>
        <rFont val="Arial"/>
        <family val="2"/>
      </rPr>
      <t>(EV=E1+E2+D)</t>
    </r>
    <rPh sb="0" eb="4">
      <t>キギョウカチ</t>
    </rPh>
    <phoneticPr fontId="2"/>
  </si>
  <si>
    <r>
      <rPr>
        <sz val="10"/>
        <color theme="1"/>
        <rFont val="ＭＳ Ｐゴシック"/>
        <family val="2"/>
        <charset val="128"/>
      </rPr>
      <t>直近期末、売上高実績</t>
    </r>
    <rPh sb="0" eb="2">
      <t>チョッキン</t>
    </rPh>
    <rPh sb="2" eb="4">
      <t>キマツ</t>
    </rPh>
    <rPh sb="5" eb="7">
      <t>ウリアゲ</t>
    </rPh>
    <rPh sb="7" eb="8">
      <t>タカ</t>
    </rPh>
    <rPh sb="8" eb="10">
      <t>ジッセキ</t>
    </rPh>
    <phoneticPr fontId="2"/>
  </si>
  <si>
    <r>
      <rPr>
        <sz val="10"/>
        <color theme="1"/>
        <rFont val="ＭＳ Ｐゴシック"/>
        <family val="2"/>
        <charset val="128"/>
      </rPr>
      <t>出所：各社有価証券報告書、各社決算短信、会社四季報、</t>
    </r>
    <r>
      <rPr>
        <sz val="10"/>
        <color theme="1"/>
        <rFont val="Arial"/>
        <family val="2"/>
      </rPr>
      <t>Yahoo</t>
    </r>
    <r>
      <rPr>
        <sz val="10"/>
        <color theme="1"/>
        <rFont val="ＭＳ Ｐゴシック"/>
        <family val="2"/>
        <charset val="128"/>
      </rPr>
      <t>ファイナンス</t>
    </r>
    <rPh sb="0" eb="2">
      <t>シュッショ</t>
    </rPh>
    <rPh sb="3" eb="5">
      <t>カクシャ</t>
    </rPh>
    <rPh sb="5" eb="9">
      <t>ユウカショウケン</t>
    </rPh>
    <rPh sb="9" eb="12">
      <t>ホウコクショ</t>
    </rPh>
    <rPh sb="13" eb="15">
      <t>カクシャ</t>
    </rPh>
    <rPh sb="15" eb="17">
      <t>ケッサン</t>
    </rPh>
    <rPh sb="17" eb="19">
      <t>タンシン</t>
    </rPh>
    <rPh sb="20" eb="22">
      <t>カイシャ</t>
    </rPh>
    <rPh sb="22" eb="25">
      <t>シキホウ</t>
    </rPh>
    <phoneticPr fontId="2"/>
  </si>
  <si>
    <r>
      <t>D/E(</t>
    </r>
    <r>
      <rPr>
        <sz val="10"/>
        <color theme="1"/>
        <rFont val="ＭＳ Ｐゴシック"/>
        <family val="2"/>
        <charset val="128"/>
      </rPr>
      <t>計算値</t>
    </r>
    <r>
      <rPr>
        <sz val="10"/>
        <color theme="1"/>
        <rFont val="Arial"/>
        <family val="2"/>
      </rPr>
      <t>)</t>
    </r>
    <rPh sb="4" eb="6">
      <t>ケイサン</t>
    </rPh>
    <rPh sb="6" eb="7">
      <t>アタイ</t>
    </rPh>
    <phoneticPr fontId="2"/>
  </si>
  <si>
    <r>
      <rPr>
        <sz val="10"/>
        <color theme="1"/>
        <rFont val="MS UI Gothic"/>
        <family val="3"/>
        <charset val="128"/>
      </rPr>
      <t>※</t>
    </r>
    <r>
      <rPr>
        <sz val="10"/>
        <color theme="1"/>
        <rFont val="Arial"/>
        <family val="2"/>
      </rPr>
      <t xml:space="preserve">3 </t>
    </r>
    <r>
      <rPr>
        <sz val="10"/>
        <color theme="1"/>
        <rFont val="MS UI Gothic"/>
        <family val="3"/>
        <charset val="128"/>
      </rPr>
      <t>有利子負債は「借入金」＋「社債」＋「リース債務」の合計とし、現金及び現金同等物は「現金及び預金」＋「短期貸付金</t>
    </r>
    <r>
      <rPr>
        <sz val="10"/>
        <color theme="1"/>
        <rFont val="Arial"/>
        <family val="2"/>
      </rPr>
      <t>(</t>
    </r>
    <r>
      <rPr>
        <sz val="10"/>
        <color theme="1"/>
        <rFont val="MS UI Gothic"/>
        <family val="3"/>
        <charset val="128"/>
      </rPr>
      <t>預け金</t>
    </r>
    <r>
      <rPr>
        <sz val="10"/>
        <color theme="1"/>
        <rFont val="Arial"/>
        <family val="2"/>
      </rPr>
      <t>)</t>
    </r>
    <r>
      <rPr>
        <sz val="10"/>
        <color theme="1"/>
        <rFont val="MS UI Gothic"/>
        <family val="3"/>
        <charset val="128"/>
      </rPr>
      <t>」＋「有価証券」</t>
    </r>
    <r>
      <rPr>
        <sz val="10"/>
        <color theme="1"/>
        <rFont val="Arial"/>
        <family val="2"/>
      </rPr>
      <t>(</t>
    </r>
    <r>
      <rPr>
        <sz val="10"/>
        <color theme="1"/>
        <rFont val="MS UI Gothic"/>
        <family val="3"/>
        <charset val="128"/>
      </rPr>
      <t>流動</t>
    </r>
    <r>
      <rPr>
        <sz val="10"/>
        <color theme="1"/>
        <rFont val="Arial"/>
        <family val="2"/>
      </rPr>
      <t>)</t>
    </r>
    <r>
      <rPr>
        <sz val="10"/>
        <color theme="1"/>
        <rFont val="MS UI Gothic"/>
        <family val="3"/>
        <charset val="128"/>
      </rPr>
      <t>の合計とした。</t>
    </r>
    <phoneticPr fontId="2"/>
  </si>
  <si>
    <r>
      <rPr>
        <sz val="10"/>
        <color theme="1"/>
        <rFont val="ＭＳ Ｐゴシック"/>
        <family val="3"/>
        <charset val="128"/>
      </rPr>
      <t>※</t>
    </r>
    <r>
      <rPr>
        <sz val="10"/>
        <color theme="1"/>
        <rFont val="Arial"/>
        <family val="2"/>
      </rPr>
      <t xml:space="preserve">4 </t>
    </r>
    <r>
      <rPr>
        <sz val="10"/>
        <color theme="1"/>
        <rFont val="ＭＳ Ｐゴシック"/>
        <family val="3"/>
        <charset val="128"/>
      </rPr>
      <t>各類似会社の前期末の売上高実績の</t>
    </r>
    <r>
      <rPr>
        <sz val="10"/>
        <color theme="1"/>
        <rFont val="Arial"/>
        <family val="2"/>
      </rPr>
      <t>1</t>
    </r>
    <r>
      <rPr>
        <sz val="10"/>
        <color theme="1"/>
        <rFont val="ＭＳ Ｐゴシック"/>
        <family val="3"/>
        <charset val="128"/>
      </rPr>
      <t>ヵ月分を事業性現預金の想定額とし、有利子負債から事業性現預金</t>
    </r>
    <r>
      <rPr>
        <sz val="10"/>
        <color theme="1"/>
        <rFont val="Arial"/>
        <family val="2"/>
      </rPr>
      <t>(</t>
    </r>
    <r>
      <rPr>
        <sz val="10"/>
        <color theme="1"/>
        <rFont val="ＭＳ Ｐゴシック"/>
        <family val="3"/>
        <charset val="128"/>
      </rPr>
      <t>想定</t>
    </r>
    <r>
      <rPr>
        <sz val="10"/>
        <color theme="1"/>
        <rFont val="Arial"/>
        <family val="2"/>
      </rPr>
      <t>)</t>
    </r>
    <r>
      <rPr>
        <sz val="10"/>
        <color theme="1"/>
        <rFont val="ＭＳ Ｐゴシック"/>
        <family val="3"/>
        <charset val="128"/>
      </rPr>
      <t>控除後の現金及び現金同等物を除いた金額を調整後有利子負債とした。</t>
    </r>
    <phoneticPr fontId="2"/>
  </si>
  <si>
    <r>
      <t xml:space="preserve">3660 </t>
    </r>
    <r>
      <rPr>
        <sz val="10"/>
        <color theme="1"/>
        <rFont val="ＭＳ Ｐゴシック"/>
        <family val="3"/>
        <charset val="128"/>
      </rPr>
      <t>アイスタイル</t>
    </r>
    <phoneticPr fontId="2"/>
  </si>
  <si>
    <r>
      <t xml:space="preserve">2371 </t>
    </r>
    <r>
      <rPr>
        <sz val="10"/>
        <color theme="1"/>
        <rFont val="ＭＳ Ｐゴシック"/>
        <family val="3"/>
        <charset val="128"/>
      </rPr>
      <t>カカクコム</t>
    </r>
    <phoneticPr fontId="2"/>
  </si>
  <si>
    <r>
      <rPr>
        <sz val="10"/>
        <color rgb="FF000000"/>
        <rFont val="Segoe UI Symbol"/>
        <family val="2"/>
      </rPr>
      <t>■</t>
    </r>
    <r>
      <rPr>
        <sz val="10"/>
        <color rgb="FF000000"/>
        <rFont val="Arial"/>
        <family val="2"/>
      </rPr>
      <t>WACC</t>
    </r>
    <r>
      <rPr>
        <sz val="10"/>
        <color rgb="FF000000"/>
        <rFont val="ＭＳ Ｐゴシック"/>
        <family val="3"/>
        <charset val="128"/>
      </rPr>
      <t>推計</t>
    </r>
    <rPh sb="5" eb="7">
      <t>スイケイ</t>
    </rPh>
    <phoneticPr fontId="2"/>
  </si>
  <si>
    <r>
      <rPr>
        <sz val="10"/>
        <color rgb="FF000000"/>
        <rFont val="ＭＳ Ｐゴシック"/>
        <family val="3"/>
        <charset val="128"/>
      </rPr>
      <t>データ時点</t>
    </r>
    <rPh sb="3" eb="5">
      <t>ジテン</t>
    </rPh>
    <phoneticPr fontId="2"/>
  </si>
  <si>
    <r>
      <rPr>
        <sz val="10"/>
        <color rgb="FF000000"/>
        <rFont val="ＭＳ Ｐゴシック"/>
        <family val="3"/>
        <charset val="128"/>
      </rPr>
      <t>補足事項</t>
    </r>
    <rPh sb="0" eb="2">
      <t>ホソク</t>
    </rPh>
    <rPh sb="2" eb="4">
      <t>ジコウ</t>
    </rPh>
    <phoneticPr fontId="2"/>
  </si>
  <si>
    <r>
      <rPr>
        <sz val="10"/>
        <color rgb="FF000000"/>
        <rFont val="ＭＳ Ｐゴシック"/>
        <family val="3"/>
        <charset val="128"/>
      </rPr>
      <t>リスクフリーレート</t>
    </r>
    <phoneticPr fontId="2"/>
  </si>
  <si>
    <r>
      <rPr>
        <sz val="10"/>
        <color rgb="FF000000"/>
        <rFont val="ＭＳ Ｐゴシック"/>
        <family val="3"/>
        <charset val="128"/>
      </rPr>
      <t>国債</t>
    </r>
    <r>
      <rPr>
        <sz val="10"/>
        <color rgb="FF000000"/>
        <rFont val="Arial"/>
        <family val="2"/>
      </rPr>
      <t>10</t>
    </r>
    <r>
      <rPr>
        <sz val="10"/>
        <color rgb="FF000000"/>
        <rFont val="ＭＳ Ｐゴシック"/>
        <family val="3"/>
        <charset val="128"/>
      </rPr>
      <t>年利回り</t>
    </r>
    <r>
      <rPr>
        <sz val="10"/>
        <color rgb="FF000000"/>
        <rFont val="Arial"/>
        <family val="2"/>
      </rPr>
      <t>(2019</t>
    </r>
    <r>
      <rPr>
        <sz val="10"/>
        <color rgb="FF000000"/>
        <rFont val="ＭＳ Ｐゴシック"/>
        <family val="3"/>
        <charset val="128"/>
      </rPr>
      <t>年</t>
    </r>
    <r>
      <rPr>
        <sz val="10"/>
        <color rgb="FF000000"/>
        <rFont val="Arial"/>
        <family val="2"/>
      </rPr>
      <t>3</t>
    </r>
    <r>
      <rPr>
        <sz val="10"/>
        <color rgb="FF000000"/>
        <rFont val="ＭＳ Ｐゴシック"/>
        <family val="3"/>
        <charset val="128"/>
      </rPr>
      <t>月</t>
    </r>
    <r>
      <rPr>
        <sz val="10"/>
        <color rgb="FF000000"/>
        <rFont val="Arial"/>
        <family val="2"/>
      </rPr>
      <t>31</t>
    </r>
    <r>
      <rPr>
        <sz val="10"/>
        <color rgb="FF000000"/>
        <rFont val="ＭＳ Ｐゴシック"/>
        <family val="3"/>
        <charset val="128"/>
      </rPr>
      <t>日</t>
    </r>
    <r>
      <rPr>
        <sz val="10"/>
        <color rgb="FF000000"/>
        <rFont val="Arial"/>
        <family val="2"/>
      </rPr>
      <t xml:space="preserve"> </t>
    </r>
    <r>
      <rPr>
        <sz val="10"/>
        <color rgb="FF000000"/>
        <rFont val="ＭＳ Ｐゴシック"/>
        <family val="3"/>
        <charset val="128"/>
      </rPr>
      <t>財務省公表値は</t>
    </r>
    <r>
      <rPr>
        <sz val="10"/>
        <color rgb="FF000000"/>
        <rFont val="Arial"/>
        <family val="2"/>
      </rPr>
      <t>-0.082%</t>
    </r>
    <r>
      <rPr>
        <sz val="10"/>
        <color rgb="FF000000"/>
        <rFont val="Yu Gothic"/>
        <family val="3"/>
        <charset val="128"/>
      </rPr>
      <t>であり、</t>
    </r>
    <r>
      <rPr>
        <sz val="10"/>
        <color rgb="FF000000"/>
        <rFont val="Arial"/>
        <family val="2"/>
      </rPr>
      <t>0.00%</t>
    </r>
    <r>
      <rPr>
        <sz val="10"/>
        <color rgb="FF000000"/>
        <rFont val="Yu Gothic"/>
        <family val="3"/>
        <charset val="128"/>
      </rPr>
      <t>とする</t>
    </r>
    <r>
      <rPr>
        <sz val="10"/>
        <color rgb="FF000000"/>
        <rFont val="Arial"/>
        <family val="2"/>
      </rPr>
      <t>)</t>
    </r>
    <rPh sb="0" eb="2">
      <t>コクサイ</t>
    </rPh>
    <rPh sb="4" eb="5">
      <t>ネン</t>
    </rPh>
    <rPh sb="5" eb="7">
      <t>リマワ</t>
    </rPh>
    <rPh sb="13" eb="14">
      <t>ネン</t>
    </rPh>
    <rPh sb="15" eb="16">
      <t>ツキ</t>
    </rPh>
    <rPh sb="18" eb="19">
      <t>ヒ</t>
    </rPh>
    <rPh sb="20" eb="23">
      <t>ザイムショウ</t>
    </rPh>
    <rPh sb="23" eb="26">
      <t>コウヒョウチ</t>
    </rPh>
    <phoneticPr fontId="2"/>
  </si>
  <si>
    <r>
      <rPr>
        <sz val="10"/>
        <color rgb="FF000000"/>
        <rFont val="ＭＳ Ｐゴシック"/>
        <family val="3"/>
        <charset val="128"/>
      </rPr>
      <t>負債利率</t>
    </r>
    <r>
      <rPr>
        <sz val="10"/>
        <color rgb="FF000000"/>
        <rFont val="Arial"/>
        <family val="2"/>
      </rPr>
      <t>(</t>
    </r>
    <r>
      <rPr>
        <sz val="10"/>
        <color rgb="FF000000"/>
        <rFont val="ＭＳ Ｐゴシック"/>
        <family val="3"/>
        <charset val="128"/>
      </rPr>
      <t>税前</t>
    </r>
    <r>
      <rPr>
        <sz val="10"/>
        <color rgb="FF000000"/>
        <rFont val="Arial"/>
        <family val="2"/>
      </rPr>
      <t>)</t>
    </r>
    <rPh sb="0" eb="2">
      <t>フサイ</t>
    </rPh>
    <rPh sb="2" eb="4">
      <t>リリツ</t>
    </rPh>
    <rPh sb="5" eb="6">
      <t>ゼイ</t>
    </rPh>
    <rPh sb="6" eb="7">
      <t>マエ</t>
    </rPh>
    <phoneticPr fontId="2"/>
  </si>
  <si>
    <r>
      <rPr>
        <sz val="10"/>
        <color rgb="FF000000"/>
        <rFont val="ＭＳ Ｐゴシック"/>
        <family val="3"/>
        <charset val="128"/>
      </rPr>
      <t>日本銀行長期プライムレート</t>
    </r>
    <r>
      <rPr>
        <sz val="10"/>
        <color rgb="FF000000"/>
        <rFont val="Arial"/>
        <family val="2"/>
      </rPr>
      <t>(2019</t>
    </r>
    <r>
      <rPr>
        <sz val="10"/>
        <color rgb="FF000000"/>
        <rFont val="ＭＳ Ｐゴシック"/>
        <family val="3"/>
        <charset val="128"/>
      </rPr>
      <t>年</t>
    </r>
    <r>
      <rPr>
        <sz val="10"/>
        <color rgb="FF000000"/>
        <rFont val="Arial"/>
        <family val="2"/>
      </rPr>
      <t>3</t>
    </r>
    <r>
      <rPr>
        <sz val="10"/>
        <color rgb="FF000000"/>
        <rFont val="ＭＳ Ｐゴシック"/>
        <family val="3"/>
        <charset val="128"/>
      </rPr>
      <t>月</t>
    </r>
    <r>
      <rPr>
        <sz val="10"/>
        <color rgb="FF000000"/>
        <rFont val="Arial"/>
        <family val="2"/>
      </rPr>
      <t>)</t>
    </r>
    <rPh sb="0" eb="2">
      <t>ニホン</t>
    </rPh>
    <rPh sb="2" eb="4">
      <t>ギンコウ</t>
    </rPh>
    <rPh sb="4" eb="6">
      <t>チョウキ</t>
    </rPh>
    <rPh sb="18" eb="19">
      <t>ネン</t>
    </rPh>
    <rPh sb="20" eb="21">
      <t>ガツ</t>
    </rPh>
    <phoneticPr fontId="2"/>
  </si>
  <si>
    <r>
      <rPr>
        <sz val="10"/>
        <color rgb="FF000000"/>
        <rFont val="ＭＳ Ｐゴシック"/>
        <family val="3"/>
        <charset val="128"/>
      </rPr>
      <t>エクイティ・リスク・プレミアム</t>
    </r>
    <phoneticPr fontId="2"/>
  </si>
  <si>
    <r>
      <rPr>
        <sz val="10"/>
        <color rgb="FF000000"/>
        <rFont val="ＭＳ Ｐゴシック"/>
        <family val="3"/>
        <charset val="128"/>
      </rPr>
      <t>「</t>
    </r>
    <r>
      <rPr>
        <sz val="10"/>
        <color rgb="FF000000"/>
        <rFont val="Arial"/>
        <family val="2"/>
      </rPr>
      <t>Japan Equity Risk Premia Report</t>
    </r>
    <r>
      <rPr>
        <sz val="10"/>
        <color rgb="FF000000"/>
        <rFont val="ＭＳ Ｐゴシック"/>
        <family val="3"/>
        <charset val="128"/>
      </rPr>
      <t>」</t>
    </r>
    <r>
      <rPr>
        <sz val="10"/>
        <color rgb="FF000000"/>
        <rFont val="Arial"/>
        <family val="2"/>
      </rPr>
      <t>Ibbotson Associates Japan, Inc</t>
    </r>
    <r>
      <rPr>
        <sz val="10"/>
        <color rgb="FF000000"/>
        <rFont val="ＭＳ Ｐゴシック"/>
        <family val="3"/>
        <charset val="128"/>
      </rPr>
      <t>から推定</t>
    </r>
    <phoneticPr fontId="2"/>
  </si>
  <si>
    <r>
      <rPr>
        <sz val="10"/>
        <color rgb="FF000000"/>
        <rFont val="ＭＳ Ｐゴシック"/>
        <family val="3"/>
        <charset val="128"/>
      </rPr>
      <t>スモール・ストック・プレミアム</t>
    </r>
    <phoneticPr fontId="2"/>
  </si>
  <si>
    <r>
      <rPr>
        <sz val="10"/>
        <color rgb="FF000000"/>
        <rFont val="ＭＳ Ｐゴシック"/>
        <family val="3"/>
        <charset val="128"/>
      </rPr>
      <t>「</t>
    </r>
    <r>
      <rPr>
        <sz val="10"/>
        <color rgb="FF000000"/>
        <rFont val="Arial"/>
        <family val="2"/>
      </rPr>
      <t xml:space="preserve">Size Premia Report </t>
    </r>
    <r>
      <rPr>
        <sz val="10"/>
        <color rgb="FF000000"/>
        <rFont val="ＭＳ Ｐゴシック"/>
        <family val="3"/>
        <charset val="128"/>
      </rPr>
      <t>」</t>
    </r>
    <r>
      <rPr>
        <sz val="10"/>
        <color rgb="FF000000"/>
        <rFont val="Arial"/>
        <family val="2"/>
      </rPr>
      <t>Ibbotson Associates Japan, Inc</t>
    </r>
    <r>
      <rPr>
        <sz val="10"/>
        <color rgb="FF000000"/>
        <rFont val="ＭＳ Ｐゴシック"/>
        <family val="3"/>
        <charset val="128"/>
      </rPr>
      <t>を参考</t>
    </r>
    <phoneticPr fontId="2"/>
  </si>
  <si>
    <r>
      <rPr>
        <sz val="10"/>
        <color rgb="FF000000"/>
        <rFont val="ＭＳ Ｐゴシック"/>
        <family val="3"/>
        <charset val="128"/>
      </rPr>
      <t>アンレバードベータ</t>
    </r>
    <phoneticPr fontId="2"/>
  </si>
  <si>
    <r>
      <rPr>
        <sz val="10"/>
        <color rgb="FF000000"/>
        <rFont val="ＭＳ Ｐゴシック"/>
        <family val="3"/>
        <charset val="128"/>
      </rPr>
      <t>類似会社中央値</t>
    </r>
    <rPh sb="0" eb="4">
      <t>ルイジガイシャ</t>
    </rPh>
    <rPh sb="4" eb="7">
      <t>チュウオウチ</t>
    </rPh>
    <phoneticPr fontId="2"/>
  </si>
  <si>
    <r>
      <rPr>
        <sz val="10"/>
        <color rgb="FF000000"/>
        <rFont val="ＭＳ Ｐゴシック"/>
        <family val="3"/>
        <charset val="128"/>
      </rPr>
      <t>デット・エクイティ・レシオ</t>
    </r>
    <phoneticPr fontId="2"/>
  </si>
  <si>
    <r>
      <rPr>
        <sz val="10"/>
        <color rgb="FF000000"/>
        <rFont val="ＭＳ Ｐゴシック"/>
        <family val="3"/>
        <charset val="128"/>
      </rPr>
      <t>資本比率</t>
    </r>
    <rPh sb="0" eb="2">
      <t>シホン</t>
    </rPh>
    <rPh sb="2" eb="4">
      <t>ヒリツ</t>
    </rPh>
    <phoneticPr fontId="2"/>
  </si>
  <si>
    <r>
      <rPr>
        <sz val="10"/>
        <color rgb="FF000000"/>
        <rFont val="ＭＳ Ｐゴシック"/>
        <family val="3"/>
        <charset val="128"/>
      </rPr>
      <t>負債比率</t>
    </r>
    <rPh sb="0" eb="2">
      <t>フサイ</t>
    </rPh>
    <rPh sb="2" eb="4">
      <t>ヒリツ</t>
    </rPh>
    <phoneticPr fontId="2"/>
  </si>
  <si>
    <r>
      <rPr>
        <sz val="10"/>
        <color rgb="FF000000"/>
        <rFont val="ＭＳ Ｐゴシック"/>
        <family val="2"/>
        <charset val="128"/>
      </rPr>
      <t>■ベータ値推計</t>
    </r>
    <rPh sb="4" eb="5">
      <t>アタイ</t>
    </rPh>
    <rPh sb="5" eb="7">
      <t>スイケイ</t>
    </rPh>
    <phoneticPr fontId="2"/>
  </si>
  <si>
    <r>
      <rPr>
        <sz val="10"/>
        <color rgb="FF000000"/>
        <rFont val="ＭＳ Ｐゴシック"/>
        <family val="2"/>
        <charset val="128"/>
      </rPr>
      <t>類似会社名</t>
    </r>
    <rPh sb="0" eb="2">
      <t>ルイジ</t>
    </rPh>
    <rPh sb="2" eb="4">
      <t>カイシャ</t>
    </rPh>
    <rPh sb="4" eb="5">
      <t>メイ</t>
    </rPh>
    <phoneticPr fontId="2"/>
  </si>
  <si>
    <r>
      <rPr>
        <sz val="10"/>
        <color rgb="FF000000"/>
        <rFont val="ＭＳ Ｐゴシック"/>
        <family val="3"/>
        <charset val="128"/>
      </rPr>
      <t>ベータ値</t>
    </r>
    <rPh sb="3" eb="4">
      <t>アタイ</t>
    </rPh>
    <phoneticPr fontId="2"/>
  </si>
  <si>
    <r>
      <t>D</t>
    </r>
    <r>
      <rPr>
        <sz val="10"/>
        <color rgb="FF000000"/>
        <rFont val="ＭＳ Ｐゴシック"/>
        <family val="3"/>
        <charset val="128"/>
      </rPr>
      <t>／</t>
    </r>
    <r>
      <rPr>
        <sz val="10"/>
        <color rgb="FF000000"/>
        <rFont val="Arial"/>
        <family val="2"/>
      </rPr>
      <t>E</t>
    </r>
    <r>
      <rPr>
        <sz val="10"/>
        <color rgb="FF000000"/>
        <rFont val="ＭＳ Ｐゴシック"/>
        <family val="3"/>
        <charset val="128"/>
      </rPr>
      <t>比率</t>
    </r>
    <rPh sb="3" eb="5">
      <t>ヒリツ</t>
    </rPh>
    <phoneticPr fontId="2"/>
  </si>
  <si>
    <r>
      <rPr>
        <sz val="10"/>
        <color rgb="FF000000"/>
        <rFont val="ＭＳ Ｐゴシック"/>
        <family val="3"/>
        <charset val="128"/>
      </rPr>
      <t>実効税率</t>
    </r>
    <rPh sb="0" eb="4">
      <t>ジッコウゼイリツ</t>
    </rPh>
    <phoneticPr fontId="2"/>
  </si>
  <si>
    <r>
      <rPr>
        <sz val="10"/>
        <color rgb="FF000000"/>
        <rFont val="ＭＳ Ｐゴシック"/>
        <family val="3"/>
        <charset val="128"/>
      </rPr>
      <t>ベータは</t>
    </r>
    <r>
      <rPr>
        <sz val="10"/>
        <color rgb="FF000000"/>
        <rFont val="Arial"/>
        <family val="2"/>
      </rPr>
      <t>3</t>
    </r>
    <r>
      <rPr>
        <sz val="10"/>
        <color rgb="FF000000"/>
        <rFont val="ＭＳ Ｐゴシック"/>
        <family val="3"/>
        <charset val="128"/>
      </rPr>
      <t>年・週次で取得</t>
    </r>
    <rPh sb="5" eb="6">
      <t>ネン</t>
    </rPh>
    <rPh sb="7" eb="9">
      <t>シュウジ</t>
    </rPh>
    <rPh sb="10" eb="12">
      <t>シュトク</t>
    </rPh>
    <phoneticPr fontId="2"/>
  </si>
  <si>
    <r>
      <t xml:space="preserve">3679 </t>
    </r>
    <r>
      <rPr>
        <sz val="10"/>
        <color theme="1"/>
        <rFont val="ＭＳ Ｐゴシック"/>
        <family val="3"/>
        <charset val="128"/>
      </rPr>
      <t>じげん</t>
    </r>
    <phoneticPr fontId="2"/>
  </si>
  <si>
    <r>
      <rPr>
        <sz val="10"/>
        <color rgb="FF000000"/>
        <rFont val="ＭＳ Ｐゴシック"/>
        <family val="2"/>
        <charset val="128"/>
      </rPr>
      <t>中央値</t>
    </r>
    <rPh sb="0" eb="3">
      <t>チュウオウチ</t>
    </rPh>
    <phoneticPr fontId="2"/>
  </si>
  <si>
    <r>
      <rPr>
        <sz val="10"/>
        <color rgb="FF000000"/>
        <rFont val="ＭＳ Ｐゴシック"/>
        <family val="3"/>
        <charset val="128"/>
      </rPr>
      <t>■資本コスト計算</t>
    </r>
    <rPh sb="1" eb="3">
      <t>シホン</t>
    </rPh>
    <rPh sb="6" eb="8">
      <t>ケイサン</t>
    </rPh>
    <phoneticPr fontId="2"/>
  </si>
  <si>
    <r>
      <rPr>
        <sz val="10"/>
        <color rgb="FF000000"/>
        <rFont val="ＭＳ Ｐゴシック"/>
        <family val="3"/>
        <charset val="128"/>
      </rPr>
      <t>レバード・ベータ</t>
    </r>
    <phoneticPr fontId="2"/>
  </si>
  <si>
    <r>
      <rPr>
        <sz val="10"/>
        <color rgb="FF000000"/>
        <rFont val="ＭＳ Ｐゴシック"/>
        <family val="3"/>
        <charset val="128"/>
      </rPr>
      <t>株主資本コスト</t>
    </r>
    <rPh sb="0" eb="2">
      <t>カブヌシ</t>
    </rPh>
    <rPh sb="2" eb="4">
      <t>シホン</t>
    </rPh>
    <phoneticPr fontId="2"/>
  </si>
  <si>
    <r>
      <rPr>
        <b/>
        <sz val="10"/>
        <color rgb="FFFF0000"/>
        <rFont val="ＭＳ Ｐゴシック"/>
        <family val="3"/>
        <charset val="128"/>
      </rPr>
      <t>加重平均資本コスト</t>
    </r>
    <rPh sb="0" eb="4">
      <t>カジュウヘイキン</t>
    </rPh>
    <rPh sb="4" eb="6">
      <t>シホン</t>
    </rPh>
    <phoneticPr fontId="2"/>
  </si>
  <si>
    <t>2120 LIFULL</t>
    <phoneticPr fontId="2"/>
  </si>
  <si>
    <r>
      <rPr>
        <sz val="10"/>
        <color theme="1"/>
        <rFont val="ＭＳ Ｐゴシック"/>
        <family val="2"/>
        <charset val="128"/>
      </rPr>
      <t>国内の不動産・住宅情報サイト『</t>
    </r>
    <r>
      <rPr>
        <sz val="10"/>
        <color theme="1"/>
        <rFont val="Arial"/>
        <family val="2"/>
      </rPr>
      <t>LIFULL HOME'S</t>
    </r>
    <r>
      <rPr>
        <sz val="10"/>
        <color theme="1"/>
        <rFont val="ＭＳ Ｐゴシック"/>
        <family val="2"/>
        <charset val="128"/>
      </rPr>
      <t>』運営。その他保険相談、インテリアネ</t>
    </r>
    <r>
      <rPr>
        <sz val="10"/>
        <color theme="1"/>
        <rFont val="Arial"/>
        <family val="2"/>
      </rPr>
      <t>EC</t>
    </r>
    <r>
      <rPr>
        <sz val="10"/>
        <color theme="1"/>
        <rFont val="ＭＳ Ｐゴシック"/>
        <family val="2"/>
        <charset val="128"/>
      </rPr>
      <t>、トランクルームなど多数の事業を展開。</t>
    </r>
    <r>
      <rPr>
        <sz val="10"/>
        <color theme="1"/>
        <rFont val="Arial"/>
        <family val="2"/>
      </rPr>
      <t>2002</t>
    </r>
    <r>
      <rPr>
        <sz val="10"/>
        <color theme="1"/>
        <rFont val="ＭＳ Ｐゴシック"/>
        <family val="2"/>
        <charset val="128"/>
      </rPr>
      <t>年楽天と資本提携。</t>
    </r>
    <r>
      <rPr>
        <sz val="10"/>
        <color theme="1"/>
        <rFont val="Arial"/>
        <family val="2"/>
      </rPr>
      <t>LIFULL</t>
    </r>
    <r>
      <rPr>
        <sz val="10"/>
        <color theme="1"/>
        <rFont val="ＭＳ Ｐゴシック"/>
        <family val="2"/>
        <charset val="128"/>
      </rPr>
      <t>ブランドを核とする総合的な事業展開、海外事業の強化を図る。</t>
    </r>
    <phoneticPr fontId="2"/>
  </si>
  <si>
    <r>
      <rPr>
        <sz val="10"/>
        <color theme="1"/>
        <rFont val="ＭＳ Ｐゴシック"/>
        <family val="2"/>
        <charset val="128"/>
      </rPr>
      <t>人材派遣を中心に、人材紹介やライフイベント・日常の情報サービス提供等を展開。多くのクライアント情報を掲載し、ユーザーに広く認知され、利用される頻度が高いサービスを数多く運営していることが強み。積極的な</t>
    </r>
    <r>
      <rPr>
        <sz val="10"/>
        <color theme="1"/>
        <rFont val="Arial"/>
        <family val="2"/>
      </rPr>
      <t>M&amp;A</t>
    </r>
    <r>
      <rPr>
        <sz val="10"/>
        <color theme="1"/>
        <rFont val="ＭＳ Ｐゴシック"/>
        <family val="2"/>
        <charset val="128"/>
      </rPr>
      <t>で海外展開を推進。</t>
    </r>
    <phoneticPr fontId="2"/>
  </si>
  <si>
    <r>
      <t>BS</t>
    </r>
    <r>
      <rPr>
        <sz val="10"/>
        <color rgb="FF000000"/>
        <rFont val="ＭＳ Ｐゴシック"/>
        <family val="3"/>
        <charset val="128"/>
      </rPr>
      <t>は</t>
    </r>
    <r>
      <rPr>
        <sz val="10"/>
        <color rgb="FF000000"/>
        <rFont val="Arial"/>
        <family val="2"/>
      </rPr>
      <t>2019/3</t>
    </r>
    <r>
      <rPr>
        <sz val="10"/>
        <color rgb="FF000000"/>
        <rFont val="ＭＳ Ｐゴシック"/>
        <family val="3"/>
        <charset val="128"/>
      </rPr>
      <t>末使用</t>
    </r>
    <rPh sb="9" eb="10">
      <t>マツ</t>
    </rPh>
    <rPh sb="10" eb="12">
      <t>シヨウ</t>
    </rPh>
    <phoneticPr fontId="2"/>
  </si>
  <si>
    <r>
      <rPr>
        <sz val="10"/>
        <color theme="1"/>
        <rFont val="ＭＳ Ｐゴシック"/>
        <family val="3"/>
        <charset val="128"/>
      </rPr>
      <t>㈱</t>
    </r>
    <r>
      <rPr>
        <sz val="10"/>
        <color theme="1"/>
        <rFont val="Arial"/>
        <family val="2"/>
      </rPr>
      <t>LIFULL</t>
    </r>
    <phoneticPr fontId="2"/>
  </si>
  <si>
    <r>
      <rPr>
        <sz val="10"/>
        <color theme="1"/>
        <rFont val="ＭＳ Ｐゴシック"/>
        <family val="3"/>
        <charset val="128"/>
      </rPr>
      <t>㈱カカクコム</t>
    </r>
    <phoneticPr fontId="2"/>
  </si>
  <si>
    <r>
      <rPr>
        <sz val="10"/>
        <color theme="1"/>
        <rFont val="ＭＳ Ｐゴシック"/>
        <family val="3"/>
        <charset val="128"/>
      </rPr>
      <t>㈱リクルートホールディングス</t>
    </r>
    <phoneticPr fontId="2"/>
  </si>
  <si>
    <r>
      <t>(</t>
    </r>
    <r>
      <rPr>
        <sz val="10"/>
        <color theme="1"/>
        <rFont val="ＭＳ Ｐゴシック"/>
        <family val="2"/>
        <charset val="128"/>
      </rPr>
      <t>単位：百万円</t>
    </r>
    <r>
      <rPr>
        <sz val="10"/>
        <color theme="1"/>
        <rFont val="Arial"/>
        <family val="2"/>
      </rPr>
      <t>)</t>
    </r>
    <rPh sb="1" eb="3">
      <t>タンイ</t>
    </rPh>
    <rPh sb="4" eb="7">
      <t>ヒャクマンエン</t>
    </rPh>
    <phoneticPr fontId="2"/>
  </si>
  <si>
    <r>
      <t>(2019</t>
    </r>
    <r>
      <rPr>
        <sz val="10"/>
        <color theme="1"/>
        <rFont val="ＭＳ Ｐゴシック"/>
        <family val="3"/>
        <charset val="128"/>
      </rPr>
      <t>年</t>
    </r>
    <r>
      <rPr>
        <sz val="10"/>
        <color theme="1"/>
        <rFont val="Arial"/>
        <family val="2"/>
      </rPr>
      <t>3</t>
    </r>
    <r>
      <rPr>
        <sz val="10"/>
        <color theme="1"/>
        <rFont val="ＭＳ Ｐゴシック"/>
        <family val="3"/>
        <charset val="128"/>
      </rPr>
      <t>月期実績</t>
    </r>
    <r>
      <rPr>
        <sz val="10"/>
        <color theme="1"/>
        <rFont val="Arial"/>
        <family val="2"/>
      </rPr>
      <t>)</t>
    </r>
    <rPh sb="5" eb="6">
      <t>ネン</t>
    </rPh>
    <rPh sb="7" eb="9">
      <t>ツキキ</t>
    </rPh>
    <rPh sb="9" eb="11">
      <t>ジッセキ</t>
    </rPh>
    <phoneticPr fontId="2"/>
  </si>
  <si>
    <r>
      <t>(2018</t>
    </r>
    <r>
      <rPr>
        <sz val="10"/>
        <color theme="1"/>
        <rFont val="ＭＳ Ｐゴシック"/>
        <family val="3"/>
        <charset val="128"/>
      </rPr>
      <t>年</t>
    </r>
    <r>
      <rPr>
        <sz val="10"/>
        <color theme="1"/>
        <rFont val="Arial"/>
        <family val="2"/>
      </rPr>
      <t>6</t>
    </r>
    <r>
      <rPr>
        <sz val="10"/>
        <color theme="1"/>
        <rFont val="ＭＳ Ｐゴシック"/>
        <family val="3"/>
        <charset val="128"/>
      </rPr>
      <t>月期実績</t>
    </r>
    <r>
      <rPr>
        <sz val="10"/>
        <color theme="1"/>
        <rFont val="Arial"/>
        <family val="2"/>
      </rPr>
      <t>)</t>
    </r>
    <rPh sb="5" eb="6">
      <t>ネン</t>
    </rPh>
    <rPh sb="7" eb="9">
      <t>ツキキ</t>
    </rPh>
    <rPh sb="9" eb="11">
      <t>ジッセキ</t>
    </rPh>
    <phoneticPr fontId="2"/>
  </si>
  <si>
    <r>
      <t>(2019</t>
    </r>
    <r>
      <rPr>
        <sz val="10"/>
        <color theme="1"/>
        <rFont val="ＭＳ Ｐゴシック"/>
        <family val="3"/>
        <charset val="128"/>
      </rPr>
      <t>年</t>
    </r>
    <r>
      <rPr>
        <sz val="10"/>
        <color theme="1"/>
        <rFont val="Arial"/>
        <family val="2"/>
      </rPr>
      <t>3</t>
    </r>
    <r>
      <rPr>
        <sz val="10"/>
        <color theme="1"/>
        <rFont val="ＭＳ ゴシック"/>
        <family val="3"/>
        <charset val="128"/>
      </rPr>
      <t>月期実績</t>
    </r>
    <r>
      <rPr>
        <sz val="10"/>
        <color theme="1"/>
        <rFont val="Arial"/>
        <family val="2"/>
      </rPr>
      <t>)</t>
    </r>
    <rPh sb="5" eb="6">
      <t>ネン</t>
    </rPh>
    <rPh sb="7" eb="9">
      <t>ツキキ</t>
    </rPh>
    <rPh sb="9" eb="11">
      <t>ジッセキ</t>
    </rPh>
    <phoneticPr fontId="2"/>
  </si>
  <si>
    <r>
      <rPr>
        <sz val="10"/>
        <color theme="1"/>
        <rFont val="ＭＳ Ｐゴシック"/>
        <family val="3"/>
        <charset val="128"/>
      </rPr>
      <t>※</t>
    </r>
    <r>
      <rPr>
        <sz val="10"/>
        <color theme="1"/>
        <rFont val="Arial"/>
        <family val="2"/>
      </rPr>
      <t xml:space="preserve">2 </t>
    </r>
    <r>
      <rPr>
        <sz val="10"/>
        <color theme="1"/>
        <rFont val="ＭＳ Ｐゴシック"/>
        <family val="3"/>
        <charset val="128"/>
      </rPr>
      <t>株価は、</t>
    </r>
    <r>
      <rPr>
        <sz val="10"/>
        <color theme="1"/>
        <rFont val="Arial"/>
        <family val="2"/>
      </rPr>
      <t>2019</t>
    </r>
    <r>
      <rPr>
        <sz val="10"/>
        <color theme="1"/>
        <rFont val="ＭＳ Ｐゴシック"/>
        <family val="3"/>
        <charset val="128"/>
      </rPr>
      <t>年</t>
    </r>
    <r>
      <rPr>
        <sz val="10"/>
        <color theme="1"/>
        <rFont val="Arial"/>
        <family val="2"/>
      </rPr>
      <t>3</t>
    </r>
    <r>
      <rPr>
        <sz val="10"/>
        <color theme="1"/>
        <rFont val="ＭＳ Ｐゴシック"/>
        <family val="3"/>
        <charset val="128"/>
      </rPr>
      <t>月</t>
    </r>
    <r>
      <rPr>
        <sz val="10"/>
        <color theme="1"/>
        <rFont val="Arial"/>
        <family val="2"/>
      </rPr>
      <t>31</t>
    </r>
    <r>
      <rPr>
        <sz val="10"/>
        <color theme="1"/>
        <rFont val="ＭＳ Ｐゴシック"/>
        <family val="3"/>
        <charset val="128"/>
      </rPr>
      <t>日</t>
    </r>
    <r>
      <rPr>
        <sz val="10"/>
        <color theme="1"/>
        <rFont val="Arial"/>
        <family val="2"/>
      </rPr>
      <t>(3</t>
    </r>
    <r>
      <rPr>
        <sz val="10"/>
        <color theme="1"/>
        <rFont val="Yu Gothic"/>
        <family val="3"/>
        <charset val="128"/>
      </rPr>
      <t>月</t>
    </r>
    <r>
      <rPr>
        <sz val="10"/>
        <color theme="1"/>
        <rFont val="Arial"/>
        <family val="2"/>
      </rPr>
      <t>29</t>
    </r>
    <r>
      <rPr>
        <sz val="10"/>
        <color theme="1"/>
        <rFont val="Yu Gothic"/>
        <family val="3"/>
        <charset val="128"/>
      </rPr>
      <t>日</t>
    </r>
    <r>
      <rPr>
        <sz val="10"/>
        <color theme="1"/>
        <rFont val="Arial"/>
        <family val="2"/>
      </rPr>
      <t>)</t>
    </r>
    <r>
      <rPr>
        <sz val="10"/>
        <color theme="1"/>
        <rFont val="ＭＳ Ｐゴシック"/>
        <family val="3"/>
        <charset val="128"/>
      </rPr>
      <t>の終値。発行済株式総数および自己株式は、直近四半期末残とした。</t>
    </r>
    <rPh sb="3" eb="5">
      <t>カブカ</t>
    </rPh>
    <rPh sb="11" eb="12">
      <t>ネン</t>
    </rPh>
    <rPh sb="13" eb="14">
      <t>ツキ</t>
    </rPh>
    <rPh sb="16" eb="17">
      <t>ヒ</t>
    </rPh>
    <rPh sb="19" eb="20">
      <t>ツキ</t>
    </rPh>
    <rPh sb="22" eb="23">
      <t>ヒ</t>
    </rPh>
    <rPh sb="25" eb="27">
      <t>オワリネ</t>
    </rPh>
    <rPh sb="28" eb="30">
      <t>ハッコウ</t>
    </rPh>
    <rPh sb="30" eb="31">
      <t>ス</t>
    </rPh>
    <rPh sb="31" eb="33">
      <t>カブシキ</t>
    </rPh>
    <rPh sb="33" eb="35">
      <t>ソウスウ</t>
    </rPh>
    <rPh sb="38" eb="42">
      <t>ジコカブシキ</t>
    </rPh>
    <rPh sb="44" eb="46">
      <t>チョッキン</t>
    </rPh>
    <rPh sb="46" eb="49">
      <t>シハンキ</t>
    </rPh>
    <rPh sb="49" eb="50">
      <t>マツ</t>
    </rPh>
    <rPh sb="50" eb="51">
      <t>ザン</t>
    </rPh>
    <phoneticPr fontId="2"/>
  </si>
  <si>
    <r>
      <rPr>
        <sz val="10"/>
        <color theme="1"/>
        <rFont val="ＭＳ Ｐゴシック"/>
        <family val="3"/>
        <charset val="128"/>
      </rPr>
      <t>※</t>
    </r>
    <r>
      <rPr>
        <sz val="10"/>
        <color theme="1"/>
        <rFont val="Arial"/>
        <family val="2"/>
      </rPr>
      <t xml:space="preserve">1 </t>
    </r>
    <r>
      <rPr>
        <sz val="10"/>
        <color theme="1"/>
        <rFont val="ＭＳ Ｐゴシック"/>
        <family val="3"/>
        <charset val="128"/>
      </rPr>
      <t>類似会社は、〇〇社の事業内容を検討し、主に専門情報を取り扱う</t>
    </r>
    <r>
      <rPr>
        <sz val="10"/>
        <color theme="1"/>
        <rFont val="Arial"/>
        <family val="2"/>
      </rPr>
      <t>WEB</t>
    </r>
    <r>
      <rPr>
        <sz val="10"/>
        <color theme="1"/>
        <rFont val="ＭＳ Ｐゴシック"/>
        <family val="3"/>
        <charset val="128"/>
      </rPr>
      <t>メディアの運営等を中心に営む上場会社から選定した。</t>
    </r>
    <rPh sb="24" eb="26">
      <t>センモン</t>
    </rPh>
    <rPh sb="26" eb="28">
      <t>ジョウホウ</t>
    </rPh>
    <rPh sb="29" eb="30">
      <t>ト</t>
    </rPh>
    <rPh sb="31" eb="32">
      <t>アツカ</t>
    </rPh>
    <rPh sb="41" eb="43">
      <t>ウンエイ</t>
    </rPh>
    <phoneticPr fontId="2"/>
  </si>
  <si>
    <r>
      <t xml:space="preserve">6098 </t>
    </r>
    <r>
      <rPr>
        <sz val="10"/>
        <color theme="1"/>
        <rFont val="ＭＳ Ｐゴシック"/>
        <family val="2"/>
        <charset val="128"/>
      </rPr>
      <t>リクルートホールディングス</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</si>
</sst>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000"/>
    <numFmt numFmtId="179" formatCode="0.0000"/>
  </numFmts>
  <fonts count="23">
    <font>
      <sz val="10"/>
      <color rgb="FF000000"/>
      <name val="Arial"/>
    </font>
    <font>
      <sz val="11"/>
      <color theme="1"/>
      <name val="游ゴシック"/>
      <family val="2"/>
      <charset val="128"/>
      <scheme val="minor"/>
    </font>
    <font>
      <sz val="6"/>
      <name val="ＭＳ Ｐゴシック"/>
      <family val="3"/>
      <charset val="128"/>
    </font>
    <font>
      <sz val="10"/>
      <color rgb="FF000000"/>
      <name val="ＭＳ Ｐゴシック"/>
      <family val="3"/>
      <charset val="128"/>
    </font>
    <font>
      <sz val="10"/>
      <color rgb="FF000000"/>
      <name val="Arial"/>
      <family val="2"/>
    </font>
    <font>
      <sz val="10"/>
      <color rgb="FF000000"/>
      <name val="Arial"/>
      <family val="2"/>
    </font>
    <font>
      <sz val="10"/>
      <name val="Arial"/>
      <family val="2"/>
    </font>
    <font>
      <sz val="11"/>
      <color theme="1"/>
      <name val="游ゴシック"/>
      <family val="3"/>
      <charset val="128"/>
      <scheme val="minor"/>
    </font>
    <font>
      <sz val="10"/>
      <color rgb="FF000000"/>
      <name val="Segoe UI Symbol"/>
      <family val="2"/>
    </font>
    <font>
      <sz val="10"/>
      <color rgb="FF000000"/>
      <name val="ＭＳ Ｐゴシック"/>
      <family val="2"/>
      <charset val="128"/>
    </font>
    <font>
      <sz val="10"/>
      <color theme="1"/>
      <name val="Arial"/>
      <family val="2"/>
    </font>
    <font>
      <b/>
      <sz val="10"/>
      <color rgb="FFFF0000"/>
      <name val="ＭＳ Ｐゴシック"/>
      <family val="3"/>
      <charset val="128"/>
    </font>
    <font>
      <b/>
      <sz val="10"/>
      <color rgb="FFFF0000"/>
      <name val="Arial"/>
      <family val="2"/>
    </font>
    <font>
      <sz val="11"/>
      <color theme="1"/>
      <name val="Meiryo UI"/>
      <family val="2"/>
      <charset val="128"/>
    </font>
    <font>
      <sz val="10"/>
      <color theme="1"/>
      <name val="ＭＳ Ｐゴシック"/>
      <family val="3"/>
      <charset val="128"/>
    </font>
    <font>
      <sz val="10"/>
      <color rgb="FF000000"/>
      <name val="Yu Gothic"/>
      <family val="3"/>
      <charset val="128"/>
    </font>
    <font>
      <sz val="10"/>
      <color theme="1"/>
      <name val="ＭＳ Ｐゴシック"/>
      <family val="2"/>
      <charset val="128"/>
    </font>
    <font>
      <sz val="10"/>
      <color theme="1"/>
      <name val="Segoe UI Symbol"/>
      <family val="2"/>
    </font>
    <font>
      <sz val="10"/>
      <color theme="1"/>
      <name val="ＭＳ ゴシック"/>
      <family val="3"/>
      <charset val="128"/>
    </font>
    <font>
      <sz val="10"/>
      <color theme="1"/>
      <name val="Yu Gothic"/>
      <family val="3"/>
      <charset val="128"/>
    </font>
    <font>
      <sz val="10"/>
      <color theme="1"/>
      <name val="MS UI Gothic"/>
      <family val="3"/>
      <charset val="128"/>
    </font>
    <font>
      <sz val="11"/>
      <color rgb="FF000000"/>
      <name val="游ゴシック"/>
      <family val="3"/>
      <charset val="128"/>
    </font>
    <font>
      <sz val="10"/>
      <color theme="1"/>
      <name val="Arial"/>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1">
    <border>
      <left/>
      <right/>
      <top/>
      <bottom/>
      <diagonal/>
    </border>
    <border>
      <left/>
      <right/>
      <top/>
      <bottom/>
      <diagonal/>
    </border>
    <border>
      <left/>
      <right/>
      <top/>
      <bottom style="thin">
        <color indexed="64"/>
      </bottom>
      <diagonal/>
    </border>
    <border>
      <left/>
      <right/>
      <top/>
      <bottom style="medium">
        <color indexed="64"/>
      </bottom>
      <diagonal/>
    </border>
    <border>
      <left/>
      <right/>
      <top style="thin">
        <color auto="1"/>
      </top>
      <bottom/>
      <diagonal/>
    </border>
    <border>
      <left/>
      <right/>
      <top style="medium">
        <color rgb="FF0070C0"/>
      </top>
      <bottom style="medium">
        <color rgb="FF0070C0"/>
      </bottom>
      <diagonal/>
    </border>
    <border>
      <left/>
      <right/>
      <top style="medium">
        <color rgb="FF0070C0"/>
      </top>
      <bottom/>
      <diagonal/>
    </border>
    <border>
      <left/>
      <right/>
      <top/>
      <bottom style="medium">
        <color rgb="FF0070C0"/>
      </bottom>
      <diagonal/>
    </border>
    <border>
      <left/>
      <right/>
      <top style="thick">
        <color rgb="FF0070C0"/>
      </top>
      <bottom style="thick">
        <color rgb="FF0070C0"/>
      </bottom>
      <diagonal/>
    </border>
    <border>
      <left/>
      <right/>
      <top/>
      <bottom style="thick">
        <color rgb="FF0070C0"/>
      </bottom>
      <diagonal/>
    </border>
    <border>
      <left/>
      <right/>
      <top style="thick">
        <color rgb="FF0070C0"/>
      </top>
      <bottom/>
      <diagonal/>
    </border>
  </borders>
  <cellStyleXfs count="13">
    <xf numFmtId="0" fontId="0" fillId="0" borderId="0"/>
    <xf numFmtId="38" fontId="5" fillId="0" borderId="0" applyFont="0" applyFill="0" applyBorder="0" applyAlignment="0" applyProtection="0">
      <alignment vertical="center"/>
    </xf>
    <xf numFmtId="0" fontId="4" fillId="0" borderId="1"/>
    <xf numFmtId="38" fontId="4" fillId="0" borderId="1" applyFont="0" applyFill="0" applyBorder="0" applyAlignment="0" applyProtection="0">
      <alignment vertical="center"/>
    </xf>
    <xf numFmtId="0" fontId="1" fillId="0" borderId="1">
      <alignment vertical="center"/>
    </xf>
    <xf numFmtId="38" fontId="1" fillId="0" borderId="1" applyFont="0" applyFill="0" applyBorder="0" applyAlignment="0" applyProtection="0">
      <alignment vertical="center"/>
    </xf>
    <xf numFmtId="9" fontId="1" fillId="0" borderId="1" applyFont="0" applyFill="0" applyBorder="0" applyAlignment="0" applyProtection="0">
      <alignment vertical="center"/>
    </xf>
    <xf numFmtId="0" fontId="7" fillId="0" borderId="1">
      <alignment vertical="center"/>
    </xf>
    <xf numFmtId="38" fontId="7" fillId="0" borderId="1" applyFont="0" applyFill="0" applyBorder="0" applyAlignment="0" applyProtection="0">
      <alignment vertical="center"/>
    </xf>
    <xf numFmtId="9" fontId="7" fillId="0" borderId="1" applyFont="0" applyFill="0" applyBorder="0" applyAlignment="0" applyProtection="0">
      <alignment vertical="center"/>
    </xf>
    <xf numFmtId="9" fontId="4" fillId="0" borderId="1" applyFont="0" applyFill="0" applyBorder="0" applyAlignment="0" applyProtection="0">
      <alignment vertical="center"/>
    </xf>
    <xf numFmtId="0" fontId="13" fillId="0" borderId="1">
      <alignment vertical="center"/>
    </xf>
    <xf numFmtId="0" fontId="21" fillId="0" borderId="1"/>
  </cellStyleXfs>
  <cellXfs count="63">
    <xf numFmtId="0" fontId="0" fillId="0" borderId="0" xfId="0"/>
    <xf numFmtId="0" fontId="6" fillId="0" borderId="1" xfId="2" applyFont="1"/>
    <xf numFmtId="177" fontId="10" fillId="0" borderId="1" xfId="10" applyNumberFormat="1" applyFont="1" applyAlignment="1"/>
    <xf numFmtId="0" fontId="12" fillId="3" borderId="1" xfId="2" applyFont="1" applyFill="1"/>
    <xf numFmtId="176" fontId="12" fillId="3" borderId="1" xfId="10" applyNumberFormat="1" applyFont="1" applyFill="1" applyAlignment="1"/>
    <xf numFmtId="38" fontId="10" fillId="0" borderId="3" xfId="3" applyFont="1" applyBorder="1" applyAlignment="1"/>
    <xf numFmtId="38" fontId="10" fillId="0" borderId="1" xfId="3" applyFont="1" applyAlignment="1"/>
    <xf numFmtId="38" fontId="10" fillId="0" borderId="8" xfId="3" applyFont="1" applyBorder="1" applyAlignment="1"/>
    <xf numFmtId="38" fontId="10" fillId="0" borderId="9" xfId="3" applyFont="1" applyBorder="1" applyAlignment="1"/>
    <xf numFmtId="0" fontId="10" fillId="0" borderId="1" xfId="2" applyFont="1"/>
    <xf numFmtId="38" fontId="10" fillId="0" borderId="10" xfId="3" applyFont="1" applyBorder="1" applyAlignment="1"/>
    <xf numFmtId="38" fontId="10" fillId="0" borderId="9" xfId="3" applyFont="1" applyBorder="1" applyAlignment="1">
      <alignment horizontal="right"/>
    </xf>
    <xf numFmtId="176" fontId="10" fillId="0" borderId="10" xfId="10" applyNumberFormat="1" applyFont="1" applyBorder="1" applyAlignment="1"/>
    <xf numFmtId="176" fontId="10" fillId="0" borderId="9" xfId="10" applyNumberFormat="1" applyFont="1" applyBorder="1" applyAlignment="1"/>
    <xf numFmtId="38" fontId="10" fillId="0" borderId="6" xfId="3" applyFont="1" applyBorder="1" applyAlignment="1"/>
    <xf numFmtId="3" fontId="10" fillId="0" borderId="7" xfId="2" applyNumberFormat="1" applyFont="1" applyBorder="1"/>
    <xf numFmtId="3" fontId="10" fillId="0" borderId="1" xfId="2" applyNumberFormat="1" applyFont="1"/>
    <xf numFmtId="38" fontId="10" fillId="0" borderId="7" xfId="3" applyFont="1" applyBorder="1" applyAlignment="1"/>
    <xf numFmtId="178" fontId="10" fillId="0" borderId="1" xfId="2" applyNumberFormat="1" applyFont="1"/>
    <xf numFmtId="0" fontId="10" fillId="0" borderId="1" xfId="2" applyFont="1" applyAlignment="1">
      <alignment horizontal="right"/>
    </xf>
    <xf numFmtId="179" fontId="10" fillId="0" borderId="1" xfId="2" applyNumberFormat="1" applyFont="1"/>
    <xf numFmtId="0" fontId="10" fillId="4" borderId="1" xfId="2" applyFont="1" applyFill="1"/>
    <xf numFmtId="0" fontId="10" fillId="2" borderId="1" xfId="2" applyFont="1" applyFill="1"/>
    <xf numFmtId="0" fontId="10" fillId="2" borderId="1" xfId="2" applyFont="1" applyFill="1" applyAlignment="1">
      <alignment horizontal="center"/>
    </xf>
    <xf numFmtId="0" fontId="10" fillId="0" borderId="5" xfId="2" applyFont="1" applyBorder="1" applyAlignment="1">
      <alignment horizontal="left" vertical="top"/>
    </xf>
    <xf numFmtId="0" fontId="10" fillId="0" borderId="5" xfId="2" applyFont="1" applyBorder="1" applyAlignment="1">
      <alignment horizontal="left" vertical="top" wrapText="1"/>
    </xf>
    <xf numFmtId="0" fontId="10" fillId="0" borderId="6" xfId="2" applyFont="1" applyBorder="1"/>
    <xf numFmtId="0" fontId="10" fillId="0" borderId="7" xfId="2" applyFont="1" applyBorder="1"/>
    <xf numFmtId="176" fontId="10" fillId="0" borderId="1" xfId="10" applyNumberFormat="1" applyFont="1" applyAlignment="1"/>
    <xf numFmtId="55" fontId="10" fillId="2" borderId="1" xfId="2" applyNumberFormat="1" applyFont="1" applyFill="1" applyAlignment="1">
      <alignment horizontal="center"/>
    </xf>
    <xf numFmtId="0" fontId="10" fillId="0" borderId="3" xfId="2" applyFont="1" applyBorder="1"/>
    <xf numFmtId="0" fontId="10" fillId="0" borderId="8" xfId="2" applyFont="1" applyBorder="1"/>
    <xf numFmtId="0" fontId="10" fillId="0" borderId="9" xfId="2" applyFont="1" applyBorder="1"/>
    <xf numFmtId="0" fontId="10" fillId="0" borderId="10" xfId="2" applyFont="1" applyBorder="1"/>
    <xf numFmtId="38" fontId="10" fillId="0" borderId="1" xfId="3" applyFont="1" applyAlignment="1">
      <alignment horizontal="right"/>
    </xf>
    <xf numFmtId="176" fontId="10" fillId="0" borderId="8" xfId="10" applyNumberFormat="1" applyFont="1" applyBorder="1" applyAlignment="1"/>
    <xf numFmtId="38" fontId="10" fillId="0" borderId="6" xfId="3" applyFont="1" applyFill="1" applyBorder="1" applyAlignment="1"/>
    <xf numFmtId="0" fontId="4" fillId="0" borderId="1" xfId="2" applyFont="1"/>
    <xf numFmtId="0" fontId="4" fillId="4" borderId="1" xfId="2" applyFont="1" applyFill="1"/>
    <xf numFmtId="38" fontId="4" fillId="0" borderId="1" xfId="3" applyFont="1" applyAlignment="1"/>
    <xf numFmtId="0" fontId="4" fillId="2" borderId="1" xfId="2" applyFont="1" applyFill="1"/>
    <xf numFmtId="14" fontId="4" fillId="2" borderId="1" xfId="2" applyNumberFormat="1" applyFont="1" applyFill="1"/>
    <xf numFmtId="10" fontId="4" fillId="0" borderId="1" xfId="10" applyNumberFormat="1" applyFont="1" applyAlignment="1"/>
    <xf numFmtId="10" fontId="4" fillId="0" borderId="1" xfId="2" applyNumberFormat="1" applyFont="1"/>
    <xf numFmtId="0" fontId="4" fillId="0" borderId="1" xfId="2" applyFont="1" applyAlignment="1">
      <alignment horizontal="left" vertical="center"/>
    </xf>
    <xf numFmtId="0" fontId="4" fillId="0" borderId="1" xfId="2" applyFont="1" applyAlignment="1">
      <alignment horizontal="left"/>
    </xf>
    <xf numFmtId="176" fontId="4" fillId="0" borderId="1" xfId="10" applyNumberFormat="1" applyFont="1" applyAlignment="1"/>
    <xf numFmtId="0" fontId="4" fillId="0" borderId="1" xfId="2" quotePrefix="1" applyFont="1"/>
    <xf numFmtId="0" fontId="4" fillId="0" borderId="2" xfId="2" applyFont="1" applyBorder="1"/>
    <xf numFmtId="176" fontId="4" fillId="0" borderId="2" xfId="10" applyNumberFormat="1" applyFont="1" applyBorder="1" applyAlignment="1"/>
    <xf numFmtId="0" fontId="4" fillId="0" borderId="2" xfId="2" quotePrefix="1" applyFont="1" applyBorder="1"/>
    <xf numFmtId="0" fontId="4" fillId="2" borderId="1" xfId="2" applyFont="1" applyFill="1" applyAlignment="1">
      <alignment horizontal="center"/>
    </xf>
    <xf numFmtId="55" fontId="4" fillId="0" borderId="1" xfId="2" applyNumberFormat="1" applyFont="1" applyAlignment="1">
      <alignment horizontal="left"/>
    </xf>
    <xf numFmtId="0" fontId="4" fillId="0" borderId="4" xfId="2" applyFont="1" applyBorder="1"/>
    <xf numFmtId="178" fontId="4" fillId="0" borderId="4" xfId="2" applyNumberFormat="1" applyFont="1" applyBorder="1"/>
    <xf numFmtId="177" fontId="4" fillId="0" borderId="4" xfId="2" applyNumberFormat="1" applyFont="1" applyBorder="1"/>
    <xf numFmtId="2" fontId="4" fillId="0" borderId="4" xfId="2" applyNumberFormat="1" applyFont="1" applyBorder="1"/>
    <xf numFmtId="178" fontId="4" fillId="0" borderId="1" xfId="2" applyNumberFormat="1" applyFont="1"/>
    <xf numFmtId="38" fontId="10" fillId="0" borderId="3" xfId="1" applyFont="1" applyBorder="1" applyAlignment="1"/>
    <xf numFmtId="38" fontId="10" fillId="0" borderId="1" xfId="1" applyFont="1" applyBorder="1" applyAlignment="1"/>
    <xf numFmtId="0" fontId="10" fillId="0" borderId="5" xfId="2" applyFont="1" applyBorder="1" applyAlignment="1">
      <alignment vertical="top" wrapText="1"/>
    </xf>
    <xf numFmtId="0" fontId="22" fillId="0" borderId="1" xfId="2" applyFont="1"/>
    <xf numFmtId="0" fontId="4" fillId="2" borderId="1" xfId="2" applyFont="1" applyFill="1" applyAlignment="1">
      <alignment horizontal="center"/>
    </xf>
  </cellXfs>
  <cellStyles count="13">
    <cellStyle name="パーセント 2" xfId="6" xr:uid="{B1898C8F-40D9-4133-BB16-6B3F5F98EA4B}"/>
    <cellStyle name="パーセント 3" xfId="9" xr:uid="{FCB85F96-11A1-4A7A-8F85-6A4A3DCF5C1F}"/>
    <cellStyle name="パーセント 4" xfId="10" xr:uid="{B7134C65-783D-43C7-8A9A-9806FBA52E5E}"/>
    <cellStyle name="桁区切り" xfId="1" builtinId="6"/>
    <cellStyle name="桁区切り 2" xfId="3" xr:uid="{D66AE0D0-6D1E-433B-B6C1-14079B70C99D}"/>
    <cellStyle name="桁区切り 3" xfId="5" xr:uid="{76812138-8464-49B7-B3BB-9226D7372E7E}"/>
    <cellStyle name="桁区切り 4" xfId="8" xr:uid="{A2CE4D00-8A4D-409C-9554-58B24AD38768}"/>
    <cellStyle name="標準" xfId="0" builtinId="0"/>
    <cellStyle name="標準 2" xfId="2" xr:uid="{B30673A7-0BAF-4DD3-A5AA-D979FF525395}"/>
    <cellStyle name="標準 3" xfId="4" xr:uid="{0D32CA92-10AF-4846-9A3C-B0D412C69DA6}"/>
    <cellStyle name="標準 4" xfId="7" xr:uid="{ED629526-B3D7-43C7-B0D0-752325E926A7}"/>
    <cellStyle name="標準 5" xfId="11" xr:uid="{7994F5F5-F577-40FA-8E9B-C75685813DDB}"/>
    <cellStyle name="標準 6" xfId="12" xr:uid="{91F2A257-4E50-41D2-821D-29D89B4E1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74FB-4AB6-4BF6-853B-BEFFF849A21E}">
  <sheetPr>
    <tabColor theme="9" tint="0.79998168889431442"/>
  </sheetPr>
  <dimension ref="B2:J27"/>
  <sheetViews>
    <sheetView showGridLines="0" tabSelected="1" workbookViewId="0">
      <selection activeCell="M13" sqref="M13"/>
    </sheetView>
  </sheetViews>
  <sheetFormatPr defaultColWidth="9.06640625" defaultRowHeight="12.75"/>
  <cols>
    <col min="1" max="1" width="2.796875" style="37" customWidth="1"/>
    <col min="2" max="2" width="31" style="37" bestFit="1" customWidth="1"/>
    <col min="3" max="3" width="7.73046875" style="37" customWidth="1"/>
    <col min="4" max="4" width="12.53125" style="37" customWidth="1"/>
    <col min="5" max="5" width="9.06640625" style="37"/>
    <col min="6" max="6" width="16.06640625" style="37" bestFit="1" customWidth="1"/>
    <col min="7" max="7" width="8.46484375" style="37" customWidth="1"/>
    <col min="8" max="8" width="10.33203125" style="37" bestFit="1" customWidth="1"/>
    <col min="9" max="9" width="9.06640625" style="37"/>
    <col min="10" max="10" width="11.86328125" style="37" customWidth="1"/>
    <col min="11" max="16384" width="9.06640625" style="37"/>
  </cols>
  <sheetData>
    <row r="2" spans="2:10" ht="15.4">
      <c r="B2" s="38" t="s">
        <v>48</v>
      </c>
      <c r="D2" s="39"/>
      <c r="E2" s="39"/>
      <c r="F2" s="39"/>
    </row>
    <row r="4" spans="2:10">
      <c r="B4" s="40" t="s">
        <v>49</v>
      </c>
      <c r="C4" s="40"/>
      <c r="D4" s="41">
        <v>43555</v>
      </c>
      <c r="E4" s="62" t="s">
        <v>50</v>
      </c>
      <c r="F4" s="62"/>
      <c r="G4" s="62"/>
      <c r="H4" s="62"/>
      <c r="I4" s="62"/>
      <c r="J4" s="62"/>
    </row>
    <row r="5" spans="2:10" ht="16.5">
      <c r="B5" s="37" t="s">
        <v>51</v>
      </c>
      <c r="C5" s="37" t="s">
        <v>1</v>
      </c>
      <c r="D5" s="42">
        <v>0</v>
      </c>
      <c r="E5" s="37" t="s">
        <v>52</v>
      </c>
    </row>
    <row r="6" spans="2:10">
      <c r="B6" s="37" t="s">
        <v>53</v>
      </c>
      <c r="C6" s="37" t="s">
        <v>2</v>
      </c>
      <c r="D6" s="43">
        <v>0.01</v>
      </c>
      <c r="E6" s="37" t="s">
        <v>54</v>
      </c>
    </row>
    <row r="7" spans="2:10">
      <c r="B7" s="37" t="s">
        <v>55</v>
      </c>
      <c r="C7" s="44" t="s">
        <v>3</v>
      </c>
      <c r="D7" s="42">
        <v>0.06</v>
      </c>
      <c r="E7" s="45" t="s">
        <v>56</v>
      </c>
      <c r="F7" s="45"/>
    </row>
    <row r="8" spans="2:10">
      <c r="B8" s="37" t="s">
        <v>57</v>
      </c>
      <c r="C8" s="44" t="s">
        <v>4</v>
      </c>
      <c r="D8" s="42">
        <v>5.3999999999999999E-2</v>
      </c>
      <c r="E8" s="45" t="s">
        <v>58</v>
      </c>
      <c r="F8" s="45"/>
    </row>
    <row r="9" spans="2:10">
      <c r="B9" s="1" t="s">
        <v>5</v>
      </c>
      <c r="C9" s="37" t="s">
        <v>6</v>
      </c>
      <c r="D9" s="42">
        <v>0.30859999999999999</v>
      </c>
    </row>
    <row r="10" spans="2:10">
      <c r="B10" s="37" t="s">
        <v>59</v>
      </c>
      <c r="C10" s="37" t="s">
        <v>7</v>
      </c>
      <c r="D10" s="57">
        <f>F22</f>
        <v>0.96899999999999997</v>
      </c>
      <c r="E10" s="45" t="s">
        <v>60</v>
      </c>
      <c r="F10" s="45"/>
    </row>
    <row r="11" spans="2:10">
      <c r="B11" s="37" t="s">
        <v>61</v>
      </c>
      <c r="C11" s="37" t="s">
        <v>8</v>
      </c>
      <c r="D11" s="46">
        <f>D22</f>
        <v>0</v>
      </c>
    </row>
    <row r="12" spans="2:10">
      <c r="B12" s="37" t="s">
        <v>62</v>
      </c>
      <c r="C12" s="37" t="s">
        <v>9</v>
      </c>
      <c r="D12" s="46">
        <f>1/(1+D11)</f>
        <v>1</v>
      </c>
      <c r="E12" s="47" t="s">
        <v>10</v>
      </c>
      <c r="F12" s="47"/>
    </row>
    <row r="13" spans="2:10">
      <c r="B13" s="48" t="s">
        <v>63</v>
      </c>
      <c r="C13" s="48" t="s">
        <v>11</v>
      </c>
      <c r="D13" s="49">
        <v>0</v>
      </c>
      <c r="E13" s="50" t="s">
        <v>12</v>
      </c>
      <c r="F13" s="50"/>
    </row>
    <row r="15" spans="2:10">
      <c r="B15" s="38" t="s">
        <v>64</v>
      </c>
    </row>
    <row r="16" spans="2:10">
      <c r="B16" s="40" t="s">
        <v>65</v>
      </c>
      <c r="C16" s="51" t="s">
        <v>66</v>
      </c>
      <c r="D16" s="51" t="s">
        <v>67</v>
      </c>
      <c r="E16" s="51" t="s">
        <v>68</v>
      </c>
      <c r="F16" s="51" t="s">
        <v>59</v>
      </c>
      <c r="G16" s="51" t="s">
        <v>19</v>
      </c>
      <c r="I16" s="37" t="s">
        <v>69</v>
      </c>
    </row>
    <row r="17" spans="2:9">
      <c r="B17" s="9" t="s">
        <v>70</v>
      </c>
      <c r="C17" s="9">
        <v>1.2609999999999999</v>
      </c>
      <c r="D17" s="2">
        <f>'WACC-類似会社'!B27</f>
        <v>0</v>
      </c>
      <c r="E17" s="9">
        <v>30.86</v>
      </c>
      <c r="F17" s="9">
        <f>C17/(1+(1-E17/100)*D17)</f>
        <v>1.2609999999999999</v>
      </c>
      <c r="G17" s="9">
        <v>0.17649999999999999</v>
      </c>
      <c r="I17" s="52" t="s">
        <v>79</v>
      </c>
    </row>
    <row r="18" spans="2:9">
      <c r="B18" s="9" t="s">
        <v>76</v>
      </c>
      <c r="C18" s="18">
        <v>0.96899999999999997</v>
      </c>
      <c r="D18" s="2">
        <f>'WACC-類似会社'!C27</f>
        <v>0</v>
      </c>
      <c r="E18" s="9">
        <v>30.86</v>
      </c>
      <c r="F18" s="9">
        <f t="shared" ref="F18:F20" si="0">C18/(1+(1-E18/100)*D18)</f>
        <v>0.96899999999999997</v>
      </c>
      <c r="G18" s="19">
        <v>0.12180000000000001</v>
      </c>
      <c r="H18" s="9"/>
      <c r="I18" s="9"/>
    </row>
    <row r="19" spans="2:9">
      <c r="B19" s="9" t="s">
        <v>46</v>
      </c>
      <c r="C19" s="9">
        <v>1.5169999999999999</v>
      </c>
      <c r="D19" s="2">
        <f>'WACC-類似会社'!D27</f>
        <v>7.6615105000545719E-2</v>
      </c>
      <c r="E19" s="9">
        <v>30.86</v>
      </c>
      <c r="F19" s="18">
        <f t="shared" si="0"/>
        <v>1.4406845156721728</v>
      </c>
      <c r="G19" s="19">
        <v>0.18729999999999999</v>
      </c>
      <c r="H19" s="9"/>
      <c r="I19" s="9"/>
    </row>
    <row r="20" spans="2:9">
      <c r="B20" s="9" t="s">
        <v>47</v>
      </c>
      <c r="C20" s="9">
        <v>0.874</v>
      </c>
      <c r="D20" s="2">
        <f>'WACC-類似会社'!E27</f>
        <v>0</v>
      </c>
      <c r="E20" s="9">
        <v>30.86</v>
      </c>
      <c r="F20" s="9">
        <f t="shared" si="0"/>
        <v>0.874</v>
      </c>
      <c r="G20" s="19">
        <v>0.2104</v>
      </c>
    </row>
    <row r="21" spans="2:9">
      <c r="B21" s="9" t="s">
        <v>89</v>
      </c>
      <c r="C21" s="18">
        <v>0.92900000000000005</v>
      </c>
      <c r="D21" s="2">
        <f>'WACC-類似会社'!F27</f>
        <v>0</v>
      </c>
      <c r="E21" s="9">
        <v>30.86</v>
      </c>
      <c r="F21" s="9">
        <f>C21/(1+(1-E21/100)*D21)</f>
        <v>0.92900000000000005</v>
      </c>
      <c r="G21" s="20">
        <v>0.33110000000000001</v>
      </c>
    </row>
    <row r="22" spans="2:9">
      <c r="B22" s="53" t="s">
        <v>71</v>
      </c>
      <c r="C22" s="54">
        <f>MEDIAN(C17:C21)</f>
        <v>0.96899999999999997</v>
      </c>
      <c r="D22" s="55">
        <f>MEDIAN(D17:D21)</f>
        <v>0</v>
      </c>
      <c r="E22" s="56">
        <f>MEDIAN(E17:E21)</f>
        <v>30.86</v>
      </c>
      <c r="F22" s="54">
        <f>MEDIAN(F17:F21)</f>
        <v>0.96899999999999997</v>
      </c>
    </row>
    <row r="24" spans="2:9">
      <c r="B24" s="38" t="s">
        <v>72</v>
      </c>
    </row>
    <row r="25" spans="2:9">
      <c r="B25" s="37" t="s">
        <v>73</v>
      </c>
      <c r="C25" s="37" t="s">
        <v>13</v>
      </c>
      <c r="D25" s="57">
        <f>D10*(1+D11*(1-D9))</f>
        <v>0.96899999999999997</v>
      </c>
      <c r="E25" s="47" t="s">
        <v>14</v>
      </c>
      <c r="F25" s="47"/>
    </row>
    <row r="26" spans="2:9">
      <c r="B26" s="37" t="s">
        <v>74</v>
      </c>
      <c r="C26" s="37" t="s">
        <v>15</v>
      </c>
      <c r="D26" s="46">
        <f>D5+D25*D7+D8</f>
        <v>0.11213999999999999</v>
      </c>
      <c r="E26" s="47" t="s">
        <v>16</v>
      </c>
      <c r="F26" s="47"/>
    </row>
    <row r="27" spans="2:9" ht="13.15">
      <c r="B27" s="3" t="s">
        <v>75</v>
      </c>
      <c r="C27" s="3" t="s">
        <v>0</v>
      </c>
      <c r="D27" s="4">
        <f>D26*D12+D6*(1-D9)*D13</f>
        <v>0.11213999999999999</v>
      </c>
    </row>
  </sheetData>
  <mergeCells count="1">
    <mergeCell ref="E4:J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7247C-9276-4F4C-82C0-9E5A4D32D7D2}">
  <sheetPr>
    <tabColor theme="9" tint="0.79998168889431442"/>
  </sheetPr>
  <dimension ref="A1:G32"/>
  <sheetViews>
    <sheetView showGridLines="0" workbookViewId="0"/>
  </sheetViews>
  <sheetFormatPr defaultColWidth="9.06640625" defaultRowHeight="12.75"/>
  <cols>
    <col min="1" max="1" width="27.06640625" style="9" customWidth="1"/>
    <col min="2" max="6" width="23.33203125" style="9" customWidth="1"/>
    <col min="7" max="16384" width="9.06640625" style="9"/>
  </cols>
  <sheetData>
    <row r="1" spans="1:7" ht="16.5" customHeight="1"/>
    <row r="2" spans="1:7" ht="16.5" customHeight="1">
      <c r="A2" s="21" t="s">
        <v>20</v>
      </c>
      <c r="C2" s="6"/>
      <c r="D2" s="6"/>
    </row>
    <row r="3" spans="1:7" ht="16.5" customHeight="1"/>
    <row r="4" spans="1:7" ht="16.5" customHeight="1">
      <c r="A4" s="22" t="s">
        <v>21</v>
      </c>
      <c r="B4" s="23">
        <v>3679</v>
      </c>
      <c r="C4" s="23">
        <v>2120</v>
      </c>
      <c r="D4" s="23">
        <v>3660</v>
      </c>
      <c r="E4" s="23">
        <v>2371</v>
      </c>
      <c r="F4" s="23">
        <v>6098</v>
      </c>
    </row>
    <row r="5" spans="1:7" ht="16.5" customHeight="1" thickBot="1">
      <c r="A5" s="22"/>
      <c r="B5" s="23" t="s">
        <v>22</v>
      </c>
      <c r="C5" s="23" t="s">
        <v>80</v>
      </c>
      <c r="D5" s="23" t="s">
        <v>23</v>
      </c>
      <c r="E5" s="23" t="s">
        <v>81</v>
      </c>
      <c r="F5" s="23" t="s">
        <v>82</v>
      </c>
    </row>
    <row r="6" spans="1:7" ht="146.65" thickBot="1">
      <c r="A6" s="24" t="s">
        <v>24</v>
      </c>
      <c r="B6" s="25" t="s">
        <v>25</v>
      </c>
      <c r="C6" s="25" t="s">
        <v>77</v>
      </c>
      <c r="D6" s="25" t="s">
        <v>26</v>
      </c>
      <c r="E6" s="25" t="s">
        <v>27</v>
      </c>
      <c r="F6" s="60" t="s">
        <v>78</v>
      </c>
    </row>
    <row r="7" spans="1:7" ht="16.5" customHeight="1">
      <c r="A7" s="26" t="s">
        <v>28</v>
      </c>
      <c r="B7" s="26">
        <v>585</v>
      </c>
      <c r="C7" s="36">
        <v>580</v>
      </c>
      <c r="D7" s="14">
        <v>918</v>
      </c>
      <c r="E7" s="14">
        <v>2127</v>
      </c>
      <c r="F7" s="14">
        <v>3161</v>
      </c>
    </row>
    <row r="8" spans="1:7" ht="16.5" customHeight="1" thickBot="1">
      <c r="A8" s="27" t="s">
        <v>29</v>
      </c>
      <c r="B8" s="15">
        <v>111641200</v>
      </c>
      <c r="C8" s="15">
        <v>134239870</v>
      </c>
      <c r="D8" s="15">
        <v>67360600</v>
      </c>
      <c r="E8" s="17">
        <v>209505000</v>
      </c>
      <c r="F8" s="17">
        <v>1695960030</v>
      </c>
    </row>
    <row r="9" spans="1:7" ht="16.5" customHeight="1">
      <c r="A9" s="9" t="s">
        <v>30</v>
      </c>
      <c r="B9" s="9">
        <v>577290</v>
      </c>
      <c r="C9" s="16">
        <v>73886</v>
      </c>
      <c r="D9" s="16">
        <v>2693508</v>
      </c>
      <c r="E9" s="6">
        <v>872058</v>
      </c>
      <c r="F9" s="6">
        <v>25176070</v>
      </c>
    </row>
    <row r="10" spans="1:7" ht="16.5" customHeight="1">
      <c r="A10" s="9" t="s">
        <v>31</v>
      </c>
      <c r="B10" s="16">
        <f t="shared" ref="B10:F10" si="0">B8-B9</f>
        <v>111063910</v>
      </c>
      <c r="C10" s="16">
        <f t="shared" si="0"/>
        <v>134165984</v>
      </c>
      <c r="D10" s="16">
        <f t="shared" si="0"/>
        <v>64667092</v>
      </c>
      <c r="E10" s="16">
        <f t="shared" si="0"/>
        <v>208632942</v>
      </c>
      <c r="F10" s="16">
        <f t="shared" si="0"/>
        <v>1670783960</v>
      </c>
    </row>
    <row r="11" spans="1:7" ht="16.5" customHeight="1" thickBot="1">
      <c r="A11" s="27" t="s">
        <v>32</v>
      </c>
      <c r="B11" s="17">
        <f>B7*B10/10^6</f>
        <v>64972.387349999997</v>
      </c>
      <c r="C11" s="17">
        <f>C7*C10/10^6</f>
        <v>77816.27072</v>
      </c>
      <c r="D11" s="17">
        <f>D7*D10/10^6</f>
        <v>59364.390456000001</v>
      </c>
      <c r="E11" s="17">
        <f>E7*E10/10^6</f>
        <v>443762.26763399999</v>
      </c>
      <c r="F11" s="17">
        <f t="shared" ref="F11" si="1">F7*F10/10^6</f>
        <v>5281348.0975599997</v>
      </c>
    </row>
    <row r="12" spans="1:7" ht="16.5" customHeight="1">
      <c r="B12" s="6"/>
      <c r="C12" s="28"/>
    </row>
    <row r="13" spans="1:7" ht="16.5" customHeight="1">
      <c r="A13" s="22" t="s">
        <v>33</v>
      </c>
      <c r="B13" s="29" t="s">
        <v>34</v>
      </c>
      <c r="C13" s="29" t="s">
        <v>34</v>
      </c>
      <c r="D13" s="29" t="s">
        <v>34</v>
      </c>
      <c r="E13" s="29" t="s">
        <v>34</v>
      </c>
      <c r="F13" s="29" t="s">
        <v>34</v>
      </c>
      <c r="G13" s="9" t="s">
        <v>83</v>
      </c>
    </row>
    <row r="14" spans="1:7" ht="16.5" customHeight="1" thickBot="1">
      <c r="A14" s="30" t="s">
        <v>35</v>
      </c>
      <c r="B14" s="5">
        <v>1491</v>
      </c>
      <c r="C14" s="5">
        <v>3383</v>
      </c>
      <c r="D14" s="5">
        <v>7441</v>
      </c>
      <c r="E14" s="5">
        <v>478</v>
      </c>
      <c r="F14" s="58">
        <v>162081</v>
      </c>
    </row>
    <row r="15" spans="1:7" ht="16.5" customHeight="1">
      <c r="A15" s="9" t="s">
        <v>36</v>
      </c>
      <c r="B15" s="6">
        <v>7278</v>
      </c>
      <c r="C15" s="6">
        <v>9329</v>
      </c>
      <c r="D15" s="6">
        <v>5242</v>
      </c>
      <c r="E15" s="6">
        <v>26422</v>
      </c>
      <c r="F15" s="6">
        <v>402911</v>
      </c>
    </row>
    <row r="16" spans="1:7" ht="16.5" customHeight="1" thickBot="1">
      <c r="A16" s="9" t="s">
        <v>37</v>
      </c>
      <c r="B16" s="6">
        <f t="shared" ref="B16:F16" si="2">-B21/12</f>
        <v>-1071.1666666666667</v>
      </c>
      <c r="C16" s="6">
        <f>-C21/12</f>
        <v>-2880.4166666666665</v>
      </c>
      <c r="D16" s="6">
        <f t="shared" si="2"/>
        <v>-2372.5</v>
      </c>
      <c r="E16" s="6">
        <f t="shared" si="2"/>
        <v>-4569.333333333333</v>
      </c>
      <c r="F16" s="6">
        <f t="shared" si="2"/>
        <v>-192563</v>
      </c>
    </row>
    <row r="17" spans="1:6" ht="16.5" customHeight="1" thickTop="1" thickBot="1">
      <c r="A17" s="31" t="s">
        <v>38</v>
      </c>
      <c r="B17" s="7">
        <f t="shared" ref="B17:F17" si="3">B14-B15-B16</f>
        <v>-4715.833333333333</v>
      </c>
      <c r="C17" s="7">
        <f>C14-C15-C16</f>
        <v>-3065.5833333333335</v>
      </c>
      <c r="D17" s="7">
        <f t="shared" si="3"/>
        <v>4571.5</v>
      </c>
      <c r="E17" s="7">
        <f t="shared" si="3"/>
        <v>-21374.666666666668</v>
      </c>
      <c r="F17" s="7">
        <f t="shared" si="3"/>
        <v>-48267</v>
      </c>
    </row>
    <row r="18" spans="1:6" ht="16.5" customHeight="1" thickTop="1">
      <c r="A18" s="9" t="s">
        <v>39</v>
      </c>
      <c r="B18" s="6">
        <v>0</v>
      </c>
      <c r="C18" s="6">
        <v>82</v>
      </c>
      <c r="D18" s="6">
        <v>304</v>
      </c>
      <c r="E18" s="6">
        <v>403</v>
      </c>
      <c r="F18" s="59">
        <v>6475</v>
      </c>
    </row>
    <row r="19" spans="1:6" ht="16.5" customHeight="1" thickBot="1">
      <c r="A19" s="32" t="s">
        <v>40</v>
      </c>
      <c r="B19" s="8">
        <f t="shared" ref="B19:F19" si="4">B11+B18+B17</f>
        <v>60256.554016666661</v>
      </c>
      <c r="C19" s="8">
        <f t="shared" si="4"/>
        <v>74832.687386666672</v>
      </c>
      <c r="D19" s="8">
        <f t="shared" si="4"/>
        <v>64239.890456000001</v>
      </c>
      <c r="E19" s="8">
        <f t="shared" si="4"/>
        <v>422790.6009673333</v>
      </c>
      <c r="F19" s="8">
        <f t="shared" si="4"/>
        <v>5239556.0975599997</v>
      </c>
    </row>
    <row r="20" spans="1:6" ht="16.5" customHeight="1" thickTop="1" thickBot="1"/>
    <row r="21" spans="1:6" ht="16.5" customHeight="1" thickTop="1">
      <c r="A21" s="33" t="s">
        <v>41</v>
      </c>
      <c r="B21" s="10">
        <v>12854</v>
      </c>
      <c r="C21" s="10">
        <v>34565</v>
      </c>
      <c r="D21" s="10">
        <v>28470</v>
      </c>
      <c r="E21" s="10">
        <v>54832</v>
      </c>
      <c r="F21" s="10">
        <v>2310756</v>
      </c>
    </row>
    <row r="22" spans="1:6" ht="16.5" customHeight="1" thickBot="1">
      <c r="A22" s="32"/>
      <c r="B22" s="11" t="s">
        <v>84</v>
      </c>
      <c r="C22" s="11" t="s">
        <v>84</v>
      </c>
      <c r="D22" s="11" t="s">
        <v>85</v>
      </c>
      <c r="E22" s="11" t="s">
        <v>84</v>
      </c>
      <c r="F22" s="11" t="s">
        <v>86</v>
      </c>
    </row>
    <row r="23" spans="1:6" ht="16.5" customHeight="1" thickTop="1">
      <c r="A23" s="9" t="s">
        <v>42</v>
      </c>
      <c r="B23" s="34"/>
    </row>
    <row r="24" spans="1:6" ht="16.5" customHeight="1" thickBot="1">
      <c r="B24" s="34"/>
    </row>
    <row r="25" spans="1:6" ht="16.5" customHeight="1" thickTop="1">
      <c r="A25" s="33" t="s">
        <v>17</v>
      </c>
      <c r="B25" s="12">
        <f t="shared" ref="B25:C25" si="5">IF((B17/(B11+B17+B18))&lt;0,0,(B17/(B11+B17+B18)))</f>
        <v>0</v>
      </c>
      <c r="C25" s="12">
        <f t="shared" si="5"/>
        <v>0</v>
      </c>
      <c r="D25" s="12">
        <f>IF((D17/(D11+D17+D18))&lt;0,0,(D17/(D11+D17+D18)))</f>
        <v>7.1162948248349983E-2</v>
      </c>
      <c r="E25" s="12">
        <f>IF((E17/(E11+E17+E18))&lt;0,0,(E17/(E11+E17+E18)))</f>
        <v>0</v>
      </c>
      <c r="F25" s="12">
        <f>IF((F17/(F11+F17+F18))&lt;0,0,(F17/(F11+F17+F18)))</f>
        <v>0</v>
      </c>
    </row>
    <row r="26" spans="1:6" ht="16.5" customHeight="1" thickBot="1">
      <c r="A26" s="32" t="s">
        <v>18</v>
      </c>
      <c r="B26" s="13">
        <f>IF((B11+B18)/(B11+B17+B18)&gt;1,1,(B11+B18)/(B11+B17+B18))</f>
        <v>1</v>
      </c>
      <c r="C26" s="13">
        <f>IF((C11+C18)/(C11+C17+C18)&gt;1,1,(C11+C18)/(C11+C17+C18))</f>
        <v>1</v>
      </c>
      <c r="D26" s="13">
        <f t="shared" ref="D26:F26" si="6">IF((D11+D18)/(D11+D17+D18)&gt;1,1,(D11+D18)/(D11+D17+D18))</f>
        <v>0.92883705175164999</v>
      </c>
      <c r="E26" s="13">
        <f t="shared" si="6"/>
        <v>1</v>
      </c>
      <c r="F26" s="13">
        <f t="shared" si="6"/>
        <v>1</v>
      </c>
    </row>
    <row r="27" spans="1:6" ht="16.5" customHeight="1" thickTop="1" thickBot="1">
      <c r="A27" s="31" t="s">
        <v>43</v>
      </c>
      <c r="B27" s="35">
        <f>IF(B17/(B11+B18)&lt;0,0,(B17/(B11+B18)))</f>
        <v>0</v>
      </c>
      <c r="C27" s="35">
        <f>IF(C17/(C11+C18)&lt;0,0,(C17/(C11+C18)))</f>
        <v>0</v>
      </c>
      <c r="D27" s="35">
        <f t="shared" ref="D27:E27" si="7">IF(D17/(D11+D18)&lt;0,0,(D17/(D11+D18)))</f>
        <v>7.6615105000545719E-2</v>
      </c>
      <c r="E27" s="35">
        <f t="shared" si="7"/>
        <v>0</v>
      </c>
      <c r="F27" s="35">
        <f>IF(F17/(F11+F18)&lt;0,0,(F17/(F11+F18)))</f>
        <v>0</v>
      </c>
    </row>
    <row r="28" spans="1:6" ht="16.5" customHeight="1" thickTop="1">
      <c r="B28" s="34"/>
    </row>
    <row r="29" spans="1:6" ht="16.5" customHeight="1">
      <c r="A29" s="61" t="s">
        <v>88</v>
      </c>
    </row>
    <row r="30" spans="1:6" ht="16.5" customHeight="1">
      <c r="A30" s="9" t="s">
        <v>87</v>
      </c>
    </row>
    <row r="31" spans="1:6" ht="16.5" customHeight="1">
      <c r="A31" s="9" t="s">
        <v>44</v>
      </c>
    </row>
    <row r="32" spans="1:6" ht="16.5" customHeight="1">
      <c r="A32" s="9" t="s">
        <v>45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WACC-計算</vt:lpstr>
      <vt:lpstr>WACC-類似会社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Takatsuki</dc:creator>
  <cp:lastModifiedBy>pr_co</cp:lastModifiedBy>
  <dcterms:created xsi:type="dcterms:W3CDTF">2019-01-23T06:42:17Z</dcterms:created>
  <dcterms:modified xsi:type="dcterms:W3CDTF">2019-06-27T05:57:37Z</dcterms:modified>
</cp:coreProperties>
</file>