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new frontier\勘定残高明細\"/>
    </mc:Choice>
  </mc:AlternateContent>
  <xr:revisionPtr revIDLastSave="0" documentId="13_ncr:1_{B13AF6CE-F185-4608-928E-B487205330CA}" xr6:coauthVersionLast="43" xr6:coauthVersionMax="43" xr10:uidLastSave="{00000000-0000-0000-0000-000000000000}"/>
  <bookViews>
    <workbookView xWindow="-98" yWindow="-98" windowWidth="22695" windowHeight="14595" tabRatio="894" xr2:uid="{262A4788-9507-42C8-83A4-4CB8365B1DFC}"/>
  </bookViews>
  <sheets>
    <sheet name="現預金等" sheetId="1" r:id="rId1"/>
    <sheet name="売掛金" sheetId="2" r:id="rId2"/>
    <sheet name="貯蔵品" sheetId="13" r:id="rId3"/>
    <sheet name="前払費用" sheetId="6" r:id="rId4"/>
    <sheet name="未収収益" sheetId="15" r:id="rId5"/>
    <sheet name="仮払金" sheetId="17" r:id="rId6"/>
    <sheet name="建物(減価償却累計額)" sheetId="4" r:id="rId7"/>
    <sheet name="一括償却資産(減価償却累計額)" sheetId="5" r:id="rId8"/>
    <sheet name="ソフトウェア" sheetId="16" r:id="rId9"/>
    <sheet name="差入保証金" sheetId="19" r:id="rId10"/>
    <sheet name="長期前払費用" sheetId="18" r:id="rId11"/>
  </sheets>
  <definedNames>
    <definedName name="_xlnm.Print_Area" localSheetId="5">仮払金!$B$1:$C$7</definedName>
    <definedName name="_xlnm.Print_Area" localSheetId="0">現預金等!$D$1:$L$7</definedName>
    <definedName name="_xlnm.Print_Area" localSheetId="3">前払費用!$B$1:$C$8</definedName>
    <definedName name="_xlnm.Print_Area" localSheetId="10">長期前払費用!$B$1:$C$7</definedName>
    <definedName name="_xlnm.Print_Area" localSheetId="1">売掛金!$D$1:$E$14</definedName>
    <definedName name="_xlnm.Print_Area" localSheetId="4">未収収益!$B$1:$C$8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4" l="1"/>
  <c r="C4" i="2"/>
  <c r="C5" i="2"/>
  <c r="C6" i="2"/>
  <c r="C7" i="2"/>
  <c r="C8" i="2"/>
  <c r="C9" i="2"/>
  <c r="C10" i="2"/>
  <c r="C11" i="2"/>
  <c r="C12" i="2"/>
  <c r="C3" i="2"/>
  <c r="E11" i="19"/>
  <c r="C11" i="19"/>
  <c r="D4" i="19"/>
  <c r="D6" i="19"/>
  <c r="C8" i="16"/>
  <c r="F7" i="5"/>
  <c r="F6" i="5"/>
  <c r="E7" i="5"/>
  <c r="E6" i="5"/>
  <c r="D8" i="5"/>
  <c r="D13" i="4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12" i="4"/>
  <c r="D11" i="4"/>
  <c r="E6" i="4"/>
  <c r="C12" i="19" l="1"/>
  <c r="D11" i="19"/>
  <c r="F11" i="13"/>
  <c r="F10" i="13"/>
  <c r="F9" i="13"/>
  <c r="F8" i="13"/>
  <c r="F12" i="13" s="1"/>
  <c r="F5" i="13"/>
  <c r="F4" i="13"/>
  <c r="F3" i="13"/>
  <c r="F2" i="13"/>
  <c r="F6" i="13" s="1"/>
  <c r="E13" i="2"/>
  <c r="K7" i="1"/>
  <c r="D12" i="19" l="1"/>
  <c r="E12" i="19" s="1"/>
  <c r="C13" i="19"/>
  <c r="F14" i="13"/>
  <c r="C7" i="18"/>
  <c r="C14" i="19" l="1"/>
  <c r="D13" i="19"/>
  <c r="E13" i="19" s="1"/>
  <c r="C7" i="17"/>
  <c r="C15" i="19" l="1"/>
  <c r="D14" i="19"/>
  <c r="E14" i="19" s="1"/>
  <c r="C6" i="16"/>
  <c r="D15" i="19" l="1"/>
  <c r="E15" i="19" s="1"/>
  <c r="C16" i="19"/>
  <c r="B6" i="16"/>
  <c r="D16" i="19" l="1"/>
  <c r="E16" i="19" s="1"/>
  <c r="C17" i="19"/>
  <c r="E4" i="5"/>
  <c r="E5" i="5"/>
  <c r="C8" i="15"/>
  <c r="C18" i="19" l="1"/>
  <c r="D17" i="19"/>
  <c r="E17" i="19" s="1"/>
  <c r="C19" i="19" l="1"/>
  <c r="D18" i="19"/>
  <c r="E18" i="19" s="1"/>
  <c r="C20" i="19" l="1"/>
  <c r="D19" i="19"/>
  <c r="E19" i="19" s="1"/>
  <c r="D20" i="19" l="1"/>
  <c r="E20" i="19" s="1"/>
  <c r="C21" i="19"/>
  <c r="D21" i="19" l="1"/>
  <c r="E21" i="19" s="1"/>
  <c r="C22" i="19"/>
  <c r="C23" i="19" l="1"/>
  <c r="D22" i="19"/>
  <c r="E22" i="19" s="1"/>
  <c r="D23" i="19" l="1"/>
  <c r="E23" i="19" s="1"/>
  <c r="C24" i="19"/>
  <c r="D24" i="19" l="1"/>
  <c r="E24" i="19" s="1"/>
  <c r="C25" i="19"/>
  <c r="C26" i="19" l="1"/>
  <c r="D25" i="19"/>
  <c r="E25" i="19" s="1"/>
  <c r="C27" i="19" l="1"/>
  <c r="D26" i="19"/>
  <c r="E26" i="19" s="1"/>
  <c r="D27" i="19" l="1"/>
  <c r="E27" i="19" s="1"/>
  <c r="C28" i="19"/>
  <c r="D28" i="19" l="1"/>
  <c r="E28" i="19" s="1"/>
  <c r="C29" i="19"/>
  <c r="D29" i="19" s="1"/>
  <c r="E29" i="19" s="1"/>
  <c r="C8" i="6" l="1"/>
  <c r="E8" i="5"/>
  <c r="F5" i="5"/>
  <c r="F4" i="5"/>
  <c r="F8" i="5" l="1"/>
  <c r="C4" i="4"/>
  <c r="E11" i="4" l="1"/>
  <c r="F11" i="4" s="1"/>
  <c r="E12" i="4" l="1"/>
  <c r="E13" i="4" l="1"/>
  <c r="F12" i="4"/>
  <c r="F13" i="4" l="1"/>
  <c r="E14" i="4"/>
  <c r="F14" i="4" l="1"/>
  <c r="E15" i="4"/>
  <c r="F15" i="4" l="1"/>
  <c r="E16" i="4"/>
  <c r="E17" i="4" l="1"/>
  <c r="F16" i="4"/>
  <c r="F17" i="4" l="1"/>
  <c r="E18" i="4"/>
  <c r="F18" i="4" l="1"/>
  <c r="E19" i="4"/>
  <c r="F19" i="4" l="1"/>
  <c r="E20" i="4"/>
  <c r="F20" i="4" l="1"/>
  <c r="E21" i="4"/>
  <c r="E22" i="4" l="1"/>
  <c r="F21" i="4"/>
  <c r="E23" i="4" l="1"/>
  <c r="F22" i="4"/>
  <c r="F23" i="4" l="1"/>
  <c r="E24" i="4"/>
  <c r="E25" i="4" l="1"/>
  <c r="F24" i="4"/>
  <c r="F25" i="4" l="1"/>
  <c r="E26" i="4"/>
  <c r="E27" i="4" l="1"/>
  <c r="F26" i="4"/>
  <c r="F27" i="4" l="1"/>
  <c r="E28" i="4"/>
  <c r="F28" i="4" l="1"/>
  <c r="E29" i="4"/>
  <c r="F29" i="4" s="1"/>
</calcChain>
</file>

<file path=xl/sharedStrings.xml><?xml version="1.0" encoding="utf-8"?>
<sst xmlns="http://schemas.openxmlformats.org/spreadsheetml/2006/main" count="194" uniqueCount="106">
  <si>
    <t>金融機関名</t>
  </si>
  <si>
    <t>種類</t>
  </si>
  <si>
    <t>口座番号</t>
  </si>
  <si>
    <t>/</t>
    <phoneticPr fontId="7"/>
  </si>
  <si>
    <t>計</t>
  </si>
  <si>
    <t>普通</t>
    <rPh sb="0" eb="1">
      <t>フツウ</t>
    </rPh>
    <phoneticPr fontId="7"/>
  </si>
  <si>
    <t>相手先</t>
    <rPh sb="0" eb="3">
      <t>アイテサキ</t>
    </rPh>
    <phoneticPr fontId="7"/>
  </si>
  <si>
    <t>売掛金</t>
    <rPh sb="0" eb="2">
      <t>ウリカ</t>
    </rPh>
    <rPh sb="2" eb="3">
      <t>キン</t>
    </rPh>
    <phoneticPr fontId="7"/>
  </si>
  <si>
    <t>小口現金</t>
    <rPh sb="0" eb="2">
      <t>コグチ</t>
    </rPh>
    <rPh sb="2" eb="4">
      <t>ゲンキン</t>
    </rPh>
    <phoneticPr fontId="7"/>
  </si>
  <si>
    <t>5期末残高</t>
    <rPh sb="3" eb="5">
      <t>ザンダカ</t>
    </rPh>
    <phoneticPr fontId="7"/>
  </si>
  <si>
    <t>✓</t>
    <phoneticPr fontId="7"/>
  </si>
  <si>
    <t>内装工事支払額</t>
    <rPh sb="0" eb="2">
      <t>ナイソウ</t>
    </rPh>
    <rPh sb="2" eb="4">
      <t>コウジ</t>
    </rPh>
    <rPh sb="4" eb="6">
      <t>シハラ</t>
    </rPh>
    <rPh sb="6" eb="7">
      <t>ガク</t>
    </rPh>
    <phoneticPr fontId="14"/>
  </si>
  <si>
    <r>
      <rPr>
        <sz val="11"/>
        <color theme="1"/>
        <rFont val="ＭＳ Ｐゴシック"/>
        <family val="2"/>
        <charset val="128"/>
      </rPr>
      <t>円</t>
    </r>
    <rPh sb="0" eb="1">
      <t>エン</t>
    </rPh>
    <phoneticPr fontId="14"/>
  </si>
  <si>
    <t>償却後敷金残額</t>
    <rPh sb="0" eb="2">
      <t>ショウキャク</t>
    </rPh>
    <rPh sb="2" eb="3">
      <t>ゴ</t>
    </rPh>
    <rPh sb="3" eb="5">
      <t>シキキン</t>
    </rPh>
    <rPh sb="5" eb="7">
      <t>ザンガク</t>
    </rPh>
    <phoneticPr fontId="14"/>
  </si>
  <si>
    <t>建物償却予定額</t>
    <rPh sb="0" eb="2">
      <t>タテモノ</t>
    </rPh>
    <rPh sb="2" eb="4">
      <t>ショウキャク</t>
    </rPh>
    <rPh sb="4" eb="6">
      <t>ヨテイ</t>
    </rPh>
    <rPh sb="6" eb="7">
      <t>ガク</t>
    </rPh>
    <phoneticPr fontId="14"/>
  </si>
  <si>
    <t>円</t>
    <rPh sb="0" eb="1">
      <t>エン</t>
    </rPh>
    <phoneticPr fontId="14"/>
  </si>
  <si>
    <t>定期建物賃貸借期間</t>
    <rPh sb="0" eb="2">
      <t>テイキ</t>
    </rPh>
    <rPh sb="2" eb="4">
      <t>タテモノ</t>
    </rPh>
    <rPh sb="4" eb="7">
      <t>チンタイシャク</t>
    </rPh>
    <rPh sb="7" eb="9">
      <t>キカン</t>
    </rPh>
    <phoneticPr fontId="14"/>
  </si>
  <si>
    <t>開始日</t>
    <rPh sb="0" eb="2">
      <t>カイシ</t>
    </rPh>
    <rPh sb="2" eb="3">
      <t>ヒ</t>
    </rPh>
    <phoneticPr fontId="14"/>
  </si>
  <si>
    <t>終了日</t>
    <rPh sb="0" eb="3">
      <t>シュウリョウビ</t>
    </rPh>
    <phoneticPr fontId="14"/>
  </si>
  <si>
    <r>
      <rPr>
        <b/>
        <sz val="11"/>
        <color theme="1"/>
        <rFont val="ＭＳ Ｐゴシック"/>
        <family val="3"/>
        <charset val="128"/>
      </rPr>
      <t>月末日</t>
    </r>
    <rPh sb="0" eb="1">
      <t>ゲツ</t>
    </rPh>
    <rPh sb="1" eb="2">
      <t>マツ</t>
    </rPh>
    <rPh sb="2" eb="3">
      <t>ヒ</t>
    </rPh>
    <phoneticPr fontId="14"/>
  </si>
  <si>
    <t>当月償却額</t>
    <rPh sb="0" eb="2">
      <t>トウゲツ</t>
    </rPh>
    <rPh sb="2" eb="4">
      <t>ショウキャク</t>
    </rPh>
    <rPh sb="4" eb="5">
      <t>ガク</t>
    </rPh>
    <phoneticPr fontId="14"/>
  </si>
  <si>
    <t>仕訳番号</t>
    <rPh sb="0" eb="2">
      <t>シワケ</t>
    </rPh>
    <rPh sb="2" eb="4">
      <t>バンゴウ</t>
    </rPh>
    <phoneticPr fontId="14"/>
  </si>
  <si>
    <t>減価累計償却額</t>
    <rPh sb="0" eb="2">
      <t>ゲンカ</t>
    </rPh>
    <rPh sb="2" eb="4">
      <t>ルイケイ</t>
    </rPh>
    <rPh sb="4" eb="6">
      <t>ショウキャク</t>
    </rPh>
    <rPh sb="6" eb="7">
      <t>ガク</t>
    </rPh>
    <phoneticPr fontId="14"/>
  </si>
  <si>
    <t>建物純額残</t>
    <rPh sb="0" eb="2">
      <t>タテモノ</t>
    </rPh>
    <rPh sb="2" eb="3">
      <t>ジュン</t>
    </rPh>
    <rPh sb="3" eb="4">
      <t>ガク</t>
    </rPh>
    <rPh sb="4" eb="5">
      <t>ザン</t>
    </rPh>
    <phoneticPr fontId="14"/>
  </si>
  <si>
    <r>
      <rPr>
        <sz val="11"/>
        <color theme="1"/>
        <rFont val="ＭＳ Ｐゴシック"/>
        <family val="2"/>
        <charset val="128"/>
      </rPr>
      <t>建物の減価償却</t>
    </r>
    <r>
      <rPr>
        <sz val="11"/>
        <color theme="1"/>
        <rFont val="Tahoma"/>
        <family val="2"/>
      </rPr>
      <t>/</t>
    </r>
    <r>
      <rPr>
        <sz val="11"/>
        <color theme="1"/>
        <rFont val="ＭＳ Ｐゴシック"/>
        <family val="2"/>
        <charset val="128"/>
      </rPr>
      <t>減価償却累計額</t>
    </r>
    <rPh sb="0" eb="2">
      <t>タテモノ</t>
    </rPh>
    <rPh sb="3" eb="5">
      <t>ゲンカ</t>
    </rPh>
    <rPh sb="5" eb="7">
      <t>ショウキャク</t>
    </rPh>
    <rPh sb="8" eb="12">
      <t>ゲンカショウキャク</t>
    </rPh>
    <rPh sb="12" eb="15">
      <t>ルイケイガク</t>
    </rPh>
    <phoneticPr fontId="14"/>
  </si>
  <si>
    <t>資産コード</t>
    <rPh sb="0" eb="2">
      <t>シサン</t>
    </rPh>
    <phoneticPr fontId="7"/>
  </si>
  <si>
    <t>1-1</t>
    <phoneticPr fontId="7"/>
  </si>
  <si>
    <t>1-2</t>
  </si>
  <si>
    <t>1-3</t>
  </si>
  <si>
    <t>事務用PC</t>
    <rPh sb="0" eb="3">
      <t>ジムヨウ</t>
    </rPh>
    <phoneticPr fontId="7"/>
  </si>
  <si>
    <t>資産名</t>
    <rPh sb="0" eb="2">
      <t>シサン</t>
    </rPh>
    <rPh sb="2" eb="3">
      <t>メイ</t>
    </rPh>
    <phoneticPr fontId="7"/>
  </si>
  <si>
    <t>事業供用開始日</t>
    <rPh sb="0" eb="2">
      <t>ジギョウ</t>
    </rPh>
    <rPh sb="2" eb="6">
      <t>キョウヨウカイシ</t>
    </rPh>
    <rPh sb="6" eb="7">
      <t>ヒ</t>
    </rPh>
    <phoneticPr fontId="7"/>
  </si>
  <si>
    <t>取得額</t>
    <rPh sb="0" eb="2">
      <t>シュトク</t>
    </rPh>
    <rPh sb="2" eb="3">
      <t>ガク</t>
    </rPh>
    <phoneticPr fontId="7"/>
  </si>
  <si>
    <t>当期償却額</t>
    <rPh sb="0" eb="2">
      <t>トウキ</t>
    </rPh>
    <rPh sb="2" eb="5">
      <t>ショウキャクガク</t>
    </rPh>
    <phoneticPr fontId="7"/>
  </si>
  <si>
    <t>期末帳簿価額</t>
    <rPh sb="0" eb="2">
      <t>キマツ</t>
    </rPh>
    <rPh sb="2" eb="4">
      <t>チョウボ</t>
    </rPh>
    <rPh sb="4" eb="6">
      <t>カガク</t>
    </rPh>
    <phoneticPr fontId="7"/>
  </si>
  <si>
    <t>期末利用状況</t>
    <rPh sb="0" eb="2">
      <t>キマツ</t>
    </rPh>
    <rPh sb="2" eb="6">
      <t>リヨウジョウキョウ</t>
    </rPh>
    <phoneticPr fontId="7"/>
  </si>
  <si>
    <t>前払費用</t>
    <rPh sb="0" eb="2">
      <t>マエバラ</t>
    </rPh>
    <rPh sb="2" eb="4">
      <t>ヒヨウ</t>
    </rPh>
    <phoneticPr fontId="7"/>
  </si>
  <si>
    <t>伝票番号</t>
    <rPh sb="0" eb="2">
      <t>デンピョウ</t>
    </rPh>
    <rPh sb="2" eb="4">
      <t>バンゴウ</t>
    </rPh>
    <phoneticPr fontId="7"/>
  </si>
  <si>
    <t>見積現状回復費用</t>
    <rPh sb="0" eb="2">
      <t>ミツモリ</t>
    </rPh>
    <rPh sb="2" eb="4">
      <t>ゲンジョウ</t>
    </rPh>
    <rPh sb="4" eb="6">
      <t>カイフク</t>
    </rPh>
    <rPh sb="6" eb="8">
      <t>ヒヨウ</t>
    </rPh>
    <phoneticPr fontId="14"/>
  </si>
  <si>
    <t>累計償却額</t>
    <rPh sb="0" eb="2">
      <t>ルイケイ</t>
    </rPh>
    <rPh sb="2" eb="4">
      <t>ショウキャク</t>
    </rPh>
    <rPh sb="4" eb="5">
      <t>ガク</t>
    </rPh>
    <phoneticPr fontId="14"/>
  </si>
  <si>
    <r>
      <rPr>
        <sz val="11"/>
        <color theme="1"/>
        <rFont val="ＭＳ Ｐゴシック"/>
        <family val="2"/>
        <charset val="128"/>
      </rPr>
      <t>敷金の減価償却</t>
    </r>
    <r>
      <rPr>
        <sz val="11"/>
        <color theme="1"/>
        <rFont val="Tahoma"/>
        <family val="2"/>
      </rPr>
      <t>/</t>
    </r>
    <r>
      <rPr>
        <sz val="11"/>
        <color theme="1"/>
        <rFont val="ＭＳ Ｐゴシック"/>
        <family val="2"/>
        <charset val="128"/>
      </rPr>
      <t>敷金</t>
    </r>
    <rPh sb="0" eb="2">
      <t>シキキン</t>
    </rPh>
    <rPh sb="3" eb="5">
      <t>ゲンカ</t>
    </rPh>
    <rPh sb="5" eb="7">
      <t>ショウキャク</t>
    </rPh>
    <rPh sb="8" eb="10">
      <t>シキキン</t>
    </rPh>
    <phoneticPr fontId="14"/>
  </si>
  <si>
    <t>伝票番号</t>
    <phoneticPr fontId="7"/>
  </si>
  <si>
    <t>概要</t>
    <rPh sb="0" eb="2">
      <t>ガイヨウ</t>
    </rPh>
    <phoneticPr fontId="7"/>
  </si>
  <si>
    <t>期末残証憑</t>
    <rPh sb="0" eb="2">
      <t>キマツ</t>
    </rPh>
    <rPh sb="2" eb="3">
      <t>ザン</t>
    </rPh>
    <rPh sb="3" eb="5">
      <t>ショウヒョウ</t>
    </rPh>
    <phoneticPr fontId="7"/>
  </si>
  <si>
    <t>①</t>
    <phoneticPr fontId="7"/>
  </si>
  <si>
    <t>②</t>
    <phoneticPr fontId="7"/>
  </si>
  <si>
    <t>③</t>
    <phoneticPr fontId="7"/>
  </si>
  <si>
    <t>貯蔵品</t>
    <rPh sb="0" eb="3">
      <t>チョゾウヒン</t>
    </rPh>
    <phoneticPr fontId="7"/>
  </si>
  <si>
    <t>切手</t>
    <rPh sb="0" eb="2">
      <t>キッテ</t>
    </rPh>
    <phoneticPr fontId="7"/>
  </si>
  <si>
    <t>200円</t>
    <rPh sb="3" eb="4">
      <t>エン</t>
    </rPh>
    <phoneticPr fontId="7"/>
  </si>
  <si>
    <t>印紙</t>
    <rPh sb="0" eb="2">
      <t>インシ</t>
    </rPh>
    <phoneticPr fontId="7"/>
  </si>
  <si>
    <t>81円</t>
    <rPh sb="2" eb="3">
      <t>エン</t>
    </rPh>
    <phoneticPr fontId="7"/>
  </si>
  <si>
    <t>140円</t>
    <rPh sb="3" eb="4">
      <t>エン</t>
    </rPh>
    <phoneticPr fontId="7"/>
  </si>
  <si>
    <t>280円</t>
    <rPh sb="3" eb="4">
      <t>エン</t>
    </rPh>
    <phoneticPr fontId="7"/>
  </si>
  <si>
    <t>310円</t>
    <rPh sb="3" eb="4">
      <t>エン</t>
    </rPh>
    <phoneticPr fontId="7"/>
  </si>
  <si>
    <t>未収収益</t>
    <rPh sb="0" eb="2">
      <t>ミシュウ</t>
    </rPh>
    <rPh sb="2" eb="4">
      <t>シュウエキ</t>
    </rPh>
    <phoneticPr fontId="7"/>
  </si>
  <si>
    <t>一括償却資産</t>
    <rPh sb="0" eb="2">
      <t>イッカツ</t>
    </rPh>
    <rPh sb="2" eb="4">
      <t>ショウキャク</t>
    </rPh>
    <rPh sb="4" eb="6">
      <t>シサン</t>
    </rPh>
    <phoneticPr fontId="7"/>
  </si>
  <si>
    <t>ソフトウェア</t>
    <phoneticPr fontId="7"/>
  </si>
  <si>
    <t>仮払金</t>
    <rPh sb="0" eb="1">
      <t>カリ</t>
    </rPh>
    <rPh sb="1" eb="2">
      <t>ハラ</t>
    </rPh>
    <rPh sb="2" eb="3">
      <t>キン</t>
    </rPh>
    <phoneticPr fontId="7"/>
  </si>
  <si>
    <t>長期前払費用</t>
    <rPh sb="0" eb="2">
      <t>チョウキ</t>
    </rPh>
    <rPh sb="2" eb="4">
      <t>マエバラ</t>
    </rPh>
    <rPh sb="4" eb="6">
      <t>ヒヨウ</t>
    </rPh>
    <phoneticPr fontId="7"/>
  </si>
  <si>
    <t>帳簿残との一致</t>
    <rPh sb="0" eb="2">
      <t>チョウボ</t>
    </rPh>
    <rPh sb="2" eb="3">
      <t>ザン</t>
    </rPh>
    <rPh sb="5" eb="7">
      <t>イッチ</t>
    </rPh>
    <phoneticPr fontId="7"/>
  </si>
  <si>
    <t>A銀行</t>
    <rPh sb="1" eb="3">
      <t>ギンコウ</t>
    </rPh>
    <phoneticPr fontId="7"/>
  </si>
  <si>
    <t>B銀行</t>
    <rPh sb="1" eb="3">
      <t>ギンコウ</t>
    </rPh>
    <phoneticPr fontId="7"/>
  </si>
  <si>
    <t>C行</t>
    <rPh sb="1" eb="2">
      <t>ギョウ</t>
    </rPh>
    <phoneticPr fontId="7"/>
  </si>
  <si>
    <t>○期末</t>
    <rPh sb="1" eb="3">
      <t>キマツ</t>
    </rPh>
    <phoneticPr fontId="7"/>
  </si>
  <si>
    <t>補足事項</t>
    <rPh sb="0" eb="2">
      <t>ホソク</t>
    </rPh>
    <rPh sb="2" eb="4">
      <t>ジコウ</t>
    </rPh>
    <phoneticPr fontId="7"/>
  </si>
  <si>
    <t>1111111</t>
    <phoneticPr fontId="7"/>
  </si>
  <si>
    <t>a支店</t>
    <rPh sb="1" eb="3">
      <t>シテン</t>
    </rPh>
    <phoneticPr fontId="7"/>
  </si>
  <si>
    <t>b支店</t>
    <rPh sb="1" eb="3">
      <t>シテン</t>
    </rPh>
    <phoneticPr fontId="7"/>
  </si>
  <si>
    <t>c支店</t>
    <rPh sb="1" eb="3">
      <t>シテン</t>
    </rPh>
    <phoneticPr fontId="7"/>
  </si>
  <si>
    <t>現預金等</t>
    <rPh sb="0" eb="1">
      <t>ゲン</t>
    </rPh>
    <rPh sb="1" eb="3">
      <t>ヨキン</t>
    </rPh>
    <rPh sb="3" eb="4">
      <t>トウ</t>
    </rPh>
    <phoneticPr fontId="7"/>
  </si>
  <si>
    <t>A株式会社</t>
    <rPh sb="1" eb="3">
      <t>カブシキ</t>
    </rPh>
    <rPh sb="3" eb="5">
      <t>カイシャ</t>
    </rPh>
    <phoneticPr fontId="7"/>
  </si>
  <si>
    <t>B株式会社</t>
    <rPh sb="1" eb="3">
      <t>カブシキ</t>
    </rPh>
    <rPh sb="3" eb="5">
      <t>カイシャ</t>
    </rPh>
    <phoneticPr fontId="7"/>
  </si>
  <si>
    <t>C株式会社</t>
    <rPh sb="1" eb="3">
      <t>カブシキ</t>
    </rPh>
    <rPh sb="3" eb="5">
      <t>カイシャ</t>
    </rPh>
    <phoneticPr fontId="7"/>
  </si>
  <si>
    <t>D株式会社</t>
    <rPh sb="1" eb="3">
      <t>カブシキ</t>
    </rPh>
    <rPh sb="3" eb="5">
      <t>カイシャ</t>
    </rPh>
    <phoneticPr fontId="7"/>
  </si>
  <si>
    <t>E株式会社</t>
    <rPh sb="1" eb="3">
      <t>カブシキ</t>
    </rPh>
    <rPh sb="3" eb="5">
      <t>カイシャ</t>
    </rPh>
    <phoneticPr fontId="7"/>
  </si>
  <si>
    <t>F株式会社</t>
    <rPh sb="1" eb="3">
      <t>カブシキ</t>
    </rPh>
    <rPh sb="3" eb="5">
      <t>カイシャ</t>
    </rPh>
    <phoneticPr fontId="7"/>
  </si>
  <si>
    <t>G株式会社</t>
    <rPh sb="1" eb="3">
      <t>カブシキ</t>
    </rPh>
    <rPh sb="3" eb="5">
      <t>カイシャ</t>
    </rPh>
    <phoneticPr fontId="7"/>
  </si>
  <si>
    <t>H株式会社</t>
    <rPh sb="1" eb="3">
      <t>カブシキ</t>
    </rPh>
    <rPh sb="3" eb="5">
      <t>カイシャ</t>
    </rPh>
    <phoneticPr fontId="7"/>
  </si>
  <si>
    <t>I株式会社</t>
    <rPh sb="1" eb="3">
      <t>カブシキ</t>
    </rPh>
    <rPh sb="3" eb="5">
      <t>カイシャ</t>
    </rPh>
    <phoneticPr fontId="7"/>
  </si>
  <si>
    <t>J株式会社</t>
    <rPh sb="1" eb="3">
      <t>カブシキ</t>
    </rPh>
    <rPh sb="3" eb="5">
      <t>カイシャ</t>
    </rPh>
    <phoneticPr fontId="7"/>
  </si>
  <si>
    <t>○期末残高</t>
    <rPh sb="3" eb="5">
      <t>ザンダカ</t>
    </rPh>
    <phoneticPr fontId="7"/>
  </si>
  <si>
    <t>☓月売上分、○月末入金確認済</t>
    <rPh sb="1" eb="2">
      <t>ツキ</t>
    </rPh>
    <rPh sb="2" eb="4">
      <t>ウリアゲ</t>
    </rPh>
    <rPh sb="4" eb="5">
      <t>ブン</t>
    </rPh>
    <rPh sb="7" eb="8">
      <t>ツキ</t>
    </rPh>
    <rPh sb="8" eb="9">
      <t>マツ</t>
    </rPh>
    <rPh sb="9" eb="11">
      <t>ニュウキン</t>
    </rPh>
    <rPh sb="11" eb="13">
      <t>カクニン</t>
    </rPh>
    <rPh sb="13" eb="14">
      <t>スミ</t>
    </rPh>
    <phoneticPr fontId="7"/>
  </si>
  <si>
    <t>証憑番号</t>
    <rPh sb="0" eb="2">
      <t>ショウヒョウ</t>
    </rPh>
    <rPh sb="2" eb="4">
      <t>バンゴウ</t>
    </rPh>
    <phoneticPr fontId="7"/>
  </si>
  <si>
    <t>枚</t>
    <rPh sb="0" eb="1">
      <t>マイ</t>
    </rPh>
    <phoneticPr fontId="7"/>
  </si>
  <si>
    <t>400円</t>
    <rPh sb="3" eb="4">
      <t>エン</t>
    </rPh>
    <phoneticPr fontId="7"/>
  </si>
  <si>
    <t>6000円</t>
    <rPh sb="4" eb="5">
      <t>エン</t>
    </rPh>
    <phoneticPr fontId="7"/>
  </si>
  <si>
    <t>20000円</t>
    <rPh sb="5" eb="6">
      <t>エン</t>
    </rPh>
    <phoneticPr fontId="7"/>
  </si>
  <si>
    <t>貯蔵品計</t>
    <rPh sb="0" eb="3">
      <t>チョゾウヒン</t>
    </rPh>
    <rPh sb="3" eb="4">
      <t>ケイ</t>
    </rPh>
    <phoneticPr fontId="7"/>
  </si>
  <si>
    <t>〇〇弁護士法人</t>
    <rPh sb="2" eb="5">
      <t>ベンゴシ</t>
    </rPh>
    <rPh sb="5" eb="7">
      <t>ホウジン</t>
    </rPh>
    <phoneticPr fontId="7"/>
  </si>
  <si>
    <t>〇〇税理士法人</t>
    <rPh sb="2" eb="5">
      <t>ゼイリシ</t>
    </rPh>
    <rPh sb="5" eb="7">
      <t>ホウジン</t>
    </rPh>
    <phoneticPr fontId="7"/>
  </si>
  <si>
    <t>〇〇株式会社</t>
    <rPh sb="2" eb="4">
      <t>カブシキ</t>
    </rPh>
    <rPh sb="4" eb="6">
      <t>カイシャ</t>
    </rPh>
    <phoneticPr fontId="7"/>
  </si>
  <si>
    <t>内装業者：株式会社☓☓</t>
    <rPh sb="0" eb="4">
      <t>ナイソウギョウシャ</t>
    </rPh>
    <rPh sb="5" eb="7">
      <t>カブシキ</t>
    </rPh>
    <rPh sb="7" eb="9">
      <t>カイシャ</t>
    </rPh>
    <phoneticPr fontId="14"/>
  </si>
  <si>
    <t>対象月数</t>
    <rPh sb="0" eb="2">
      <t>タイショウ</t>
    </rPh>
    <rPh sb="2" eb="4">
      <t>ゲッスウ</t>
    </rPh>
    <phoneticPr fontId="14"/>
  </si>
  <si>
    <t>償却月数</t>
    <rPh sb="0" eb="2">
      <t>ショウキャク</t>
    </rPh>
    <rPh sb="2" eb="3">
      <t>ツキ</t>
    </rPh>
    <rPh sb="3" eb="4">
      <t>スウ</t>
    </rPh>
    <phoneticPr fontId="14"/>
  </si>
  <si>
    <t>ヶ月</t>
    <rPh sb="1" eb="2">
      <t>ゲツ</t>
    </rPh>
    <phoneticPr fontId="14"/>
  </si>
  <si>
    <t>〇〇が利用中</t>
    <rPh sb="3" eb="5">
      <t>リヨウ</t>
    </rPh>
    <rPh sb="5" eb="6">
      <t>ナカ</t>
    </rPh>
    <phoneticPr fontId="7"/>
  </si>
  <si>
    <t>1-4</t>
  </si>
  <si>
    <t>一眼レフカメラ</t>
    <rPh sb="0" eb="2">
      <t>イチガン</t>
    </rPh>
    <phoneticPr fontId="7"/>
  </si>
  <si>
    <t>〇〇システム</t>
    <phoneticPr fontId="7"/>
  </si>
  <si>
    <t>名称</t>
    <rPh sb="0" eb="2">
      <t>メイショウ</t>
    </rPh>
    <phoneticPr fontId="14"/>
  </si>
  <si>
    <t>純計上額</t>
    <rPh sb="0" eb="1">
      <t>ジュン</t>
    </rPh>
    <rPh sb="1" eb="3">
      <t>ケイジョウ</t>
    </rPh>
    <rPh sb="3" eb="4">
      <t>ガク</t>
    </rPh>
    <phoneticPr fontId="7"/>
  </si>
  <si>
    <t>取得額</t>
    <rPh sb="0" eb="2">
      <t>シュトク</t>
    </rPh>
    <rPh sb="2" eb="3">
      <t>ガク</t>
    </rPh>
    <phoneticPr fontId="14"/>
  </si>
  <si>
    <t>相手先：株式会社〇〇</t>
    <rPh sb="0" eb="2">
      <t>アイテ</t>
    </rPh>
    <rPh sb="2" eb="3">
      <t>サキ</t>
    </rPh>
    <rPh sb="4" eb="6">
      <t>カブシキ</t>
    </rPh>
    <rPh sb="6" eb="8">
      <t>カイシャ</t>
    </rPh>
    <phoneticPr fontId="14"/>
  </si>
  <si>
    <t>本社金庫保管</t>
    <rPh sb="0" eb="2">
      <t>ホンシャ</t>
    </rPh>
    <rPh sb="2" eb="4">
      <t>キンコ</t>
    </rPh>
    <rPh sb="4" eb="6">
      <t>ホカン</t>
    </rPh>
    <phoneticPr fontId="7"/>
  </si>
  <si>
    <t>償却後残額</t>
    <rPh sb="0" eb="2">
      <t>ショウキャク</t>
    </rPh>
    <rPh sb="2" eb="3">
      <t>ゴ</t>
    </rPh>
    <rPh sb="3" eb="5">
      <t>ザンガク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</si>
</sst>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,##0_ ;[Red]\-#,##0\ "/>
    <numFmt numFmtId="177" formatCode="0_);[Red]\(0\)"/>
    <numFmt numFmtId="178" formatCode="[$-411]ge\.m\.d;@"/>
  </numFmts>
  <fonts count="24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0000CC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Tahoma"/>
      <family val="2"/>
    </font>
    <font>
      <sz val="11"/>
      <color theme="1"/>
      <name val="ＭＳ Ｐゴシック"/>
      <family val="3"/>
      <charset val="128"/>
    </font>
    <font>
      <b/>
      <sz val="11"/>
      <color theme="1"/>
      <name val="Tahoma"/>
      <family val="2"/>
    </font>
    <font>
      <b/>
      <sz val="11"/>
      <color theme="1"/>
      <name val="ＭＳ Ｐゴシック"/>
      <family val="3"/>
      <charset val="128"/>
    </font>
    <font>
      <sz val="11"/>
      <name val="Tahoma"/>
      <family val="2"/>
    </font>
    <font>
      <sz val="11"/>
      <color theme="1"/>
      <name val="Tahoma"/>
      <family val="2"/>
      <charset val="128"/>
    </font>
    <font>
      <sz val="12"/>
      <color theme="1"/>
      <name val="ＭＳ Ｐ明朝"/>
      <family val="1"/>
      <charset val="128"/>
    </font>
    <font>
      <b/>
      <sz val="11"/>
      <color theme="1"/>
      <name val="ＭＳ Ｐゴシック"/>
      <family val="2"/>
      <charset val="128"/>
    </font>
    <font>
      <b/>
      <sz val="11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38" fontId="5" fillId="0" borderId="0" applyFont="0" applyFill="0" applyBorder="0" applyAlignment="0" applyProtection="0"/>
    <xf numFmtId="6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/>
  </cellStyleXfs>
  <cellXfs count="135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/>
    <xf numFmtId="0" fontId="8" fillId="0" borderId="0" xfId="0" applyFont="1"/>
    <xf numFmtId="38" fontId="9" fillId="0" borderId="0" xfId="1" applyFont="1"/>
    <xf numFmtId="49" fontId="9" fillId="0" borderId="0" xfId="1" applyNumberFormat="1" applyFont="1"/>
    <xf numFmtId="0" fontId="10" fillId="0" borderId="0" xfId="0" applyFont="1" applyAlignment="1">
      <alignment horizontal="right" vertical="top"/>
    </xf>
    <xf numFmtId="0" fontId="9" fillId="0" borderId="0" xfId="0" applyFont="1"/>
    <xf numFmtId="38" fontId="9" fillId="0" borderId="1" xfId="1" applyFont="1" applyBorder="1" applyAlignment="1">
      <alignment horizontal="distributed" vertical="center" indent="1"/>
    </xf>
    <xf numFmtId="49" fontId="9" fillId="0" borderId="1" xfId="1" applyNumberFormat="1" applyFont="1" applyBorder="1" applyAlignment="1">
      <alignment horizontal="center" vertical="center"/>
    </xf>
    <xf numFmtId="0" fontId="9" fillId="0" borderId="0" xfId="0" applyFont="1" applyAlignment="1">
      <alignment horizontal="distributed" inden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49" fontId="9" fillId="0" borderId="1" xfId="1" quotePrefix="1" applyNumberFormat="1" applyFont="1" applyBorder="1" applyAlignment="1">
      <alignment horizontal="center" vertical="center"/>
    </xf>
    <xf numFmtId="38" fontId="9" fillId="0" borderId="1" xfId="1" applyFont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5" xfId="0" applyFont="1" applyBorder="1" applyAlignment="1">
      <alignment horizontal="center"/>
    </xf>
    <xf numFmtId="49" fontId="12" fillId="0" borderId="5" xfId="1" applyNumberFormat="1" applyFont="1" applyBorder="1" applyAlignment="1">
      <alignment horizontal="center"/>
    </xf>
    <xf numFmtId="38" fontId="12" fillId="0" borderId="1" xfId="1" applyFont="1" applyBorder="1" applyAlignment="1">
      <alignment vertical="center"/>
    </xf>
    <xf numFmtId="0" fontId="12" fillId="0" borderId="0" xfId="0" applyFont="1"/>
    <xf numFmtId="38" fontId="9" fillId="0" borderId="0" xfId="0" applyNumberFormat="1" applyFont="1"/>
    <xf numFmtId="38" fontId="9" fillId="0" borderId="6" xfId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38" fontId="9" fillId="0" borderId="0" xfId="1" applyFont="1" applyAlignment="1">
      <alignment vertical="center"/>
    </xf>
    <xf numFmtId="6" fontId="13" fillId="0" borderId="0" xfId="2" applyFont="1">
      <alignment vertical="center"/>
    </xf>
    <xf numFmtId="6" fontId="15" fillId="0" borderId="0" xfId="2" applyFont="1">
      <alignment vertical="center"/>
    </xf>
    <xf numFmtId="38" fontId="15" fillId="0" borderId="0" xfId="3" applyFont="1">
      <alignment vertical="center"/>
    </xf>
    <xf numFmtId="0" fontId="15" fillId="0" borderId="0" xfId="4" applyFont="1">
      <alignment vertical="center"/>
    </xf>
    <xf numFmtId="176" fontId="15" fillId="3" borderId="0" xfId="2" applyNumberFormat="1" applyFont="1" applyFill="1">
      <alignment vertical="center"/>
    </xf>
    <xf numFmtId="38" fontId="15" fillId="3" borderId="0" xfId="3" applyFont="1" applyFill="1">
      <alignment vertical="center"/>
    </xf>
    <xf numFmtId="38" fontId="13" fillId="0" borderId="0" xfId="3" applyFont="1">
      <alignment vertical="center"/>
    </xf>
    <xf numFmtId="176" fontId="15" fillId="0" borderId="0" xfId="2" applyNumberFormat="1" applyFont="1">
      <alignment vertical="center"/>
    </xf>
    <xf numFmtId="177" fontId="13" fillId="0" borderId="0" xfId="2" applyNumberFormat="1" applyFont="1">
      <alignment vertical="center"/>
    </xf>
    <xf numFmtId="177" fontId="15" fillId="3" borderId="0" xfId="2" applyNumberFormat="1" applyFont="1" applyFill="1">
      <alignment vertical="center"/>
    </xf>
    <xf numFmtId="6" fontId="16" fillId="0" borderId="0" xfId="2" applyFont="1">
      <alignment vertical="center"/>
    </xf>
    <xf numFmtId="178" fontId="15" fillId="0" borderId="0" xfId="2" applyNumberFormat="1" applyFont="1">
      <alignment vertical="center"/>
    </xf>
    <xf numFmtId="6" fontId="17" fillId="3" borderId="1" xfId="2" applyFont="1" applyFill="1" applyBorder="1" applyAlignment="1">
      <alignment horizontal="center" vertical="center"/>
    </xf>
    <xf numFmtId="6" fontId="18" fillId="3" borderId="1" xfId="2" applyFont="1" applyFill="1" applyBorder="1" applyAlignment="1">
      <alignment horizontal="center" vertical="center"/>
    </xf>
    <xf numFmtId="38" fontId="18" fillId="3" borderId="1" xfId="3" applyFont="1" applyFill="1" applyBorder="1" applyAlignment="1">
      <alignment horizontal="center" vertical="center"/>
    </xf>
    <xf numFmtId="178" fontId="15" fillId="0" borderId="1" xfId="2" applyNumberFormat="1" applyFont="1" applyBorder="1">
      <alignment vertical="center"/>
    </xf>
    <xf numFmtId="177" fontId="15" fillId="0" borderId="1" xfId="2" applyNumberFormat="1" applyFont="1" applyBorder="1">
      <alignment vertical="center"/>
    </xf>
    <xf numFmtId="38" fontId="19" fillId="0" borderId="1" xfId="3" applyFont="1" applyBorder="1">
      <alignment vertical="center"/>
    </xf>
    <xf numFmtId="38" fontId="15" fillId="0" borderId="1" xfId="3" applyFont="1" applyBorder="1">
      <alignment vertical="center"/>
    </xf>
    <xf numFmtId="6" fontId="20" fillId="0" borderId="0" xfId="2" applyFont="1">
      <alignment vertical="center"/>
    </xf>
    <xf numFmtId="176" fontId="15" fillId="4" borderId="0" xfId="2" applyNumberFormat="1" applyFont="1" applyFill="1">
      <alignment vertical="center"/>
    </xf>
    <xf numFmtId="38" fontId="0" fillId="0" borderId="0" xfId="1" applyFont="1"/>
    <xf numFmtId="38" fontId="0" fillId="0" borderId="0" xfId="0" applyNumberFormat="1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38" fontId="0" fillId="3" borderId="1" xfId="1" applyFont="1" applyFill="1" applyBorder="1" applyAlignment="1">
      <alignment horizontal="center"/>
    </xf>
    <xf numFmtId="56" fontId="0" fillId="0" borderId="1" xfId="0" quotePrefix="1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38" fontId="0" fillId="0" borderId="1" xfId="1" applyFont="1" applyBorder="1"/>
    <xf numFmtId="38" fontId="0" fillId="0" borderId="1" xfId="0" applyNumberFormat="1" applyBorder="1"/>
    <xf numFmtId="0" fontId="9" fillId="0" borderId="1" xfId="0" applyFont="1" applyBorder="1" applyAlignment="1">
      <alignment horizontal="center" vertical="center"/>
    </xf>
    <xf numFmtId="6" fontId="15" fillId="0" borderId="0" xfId="7" applyFont="1">
      <alignment vertical="center"/>
    </xf>
    <xf numFmtId="38" fontId="15" fillId="0" borderId="0" xfId="6" applyFont="1">
      <alignment vertical="center"/>
    </xf>
    <xf numFmtId="0" fontId="15" fillId="0" borderId="0" xfId="5" applyFont="1">
      <alignment vertical="center"/>
    </xf>
    <xf numFmtId="6" fontId="20" fillId="0" borderId="0" xfId="7" applyFont="1">
      <alignment vertical="center"/>
    </xf>
    <xf numFmtId="176" fontId="15" fillId="3" borderId="0" xfId="7" applyNumberFormat="1" applyFont="1" applyFill="1">
      <alignment vertical="center"/>
    </xf>
    <xf numFmtId="6" fontId="13" fillId="0" borderId="0" xfId="7" applyFont="1">
      <alignment vertical="center"/>
    </xf>
    <xf numFmtId="38" fontId="15" fillId="3" borderId="0" xfId="6" applyFont="1" applyFill="1">
      <alignment vertical="center"/>
    </xf>
    <xf numFmtId="38" fontId="13" fillId="0" borderId="0" xfId="6" applyFont="1">
      <alignment vertical="center"/>
    </xf>
    <xf numFmtId="6" fontId="18" fillId="3" borderId="1" xfId="7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9">
      <alignment vertical="center"/>
    </xf>
    <xf numFmtId="0" fontId="2" fillId="0" borderId="1" xfId="9" applyBorder="1">
      <alignment vertical="center"/>
    </xf>
    <xf numFmtId="38" fontId="15" fillId="0" borderId="0" xfId="1" applyFont="1" applyAlignment="1">
      <alignment vertical="center"/>
    </xf>
    <xf numFmtId="38" fontId="19" fillId="0" borderId="1" xfId="1" applyFont="1" applyBorder="1" applyAlignment="1">
      <alignment vertical="center"/>
    </xf>
    <xf numFmtId="38" fontId="15" fillId="0" borderId="1" xfId="1" applyFont="1" applyBorder="1" applyAlignment="1">
      <alignment vertical="center"/>
    </xf>
    <xf numFmtId="6" fontId="22" fillId="3" borderId="1" xfId="7" applyFont="1" applyFill="1" applyBorder="1" applyAlignment="1">
      <alignment horizontal="center" vertical="center"/>
    </xf>
    <xf numFmtId="38" fontId="9" fillId="0" borderId="1" xfId="1" applyFont="1" applyBorder="1" applyAlignment="1">
      <alignment vertical="center" wrapText="1"/>
    </xf>
    <xf numFmtId="0" fontId="12" fillId="0" borderId="0" xfId="0" applyFont="1" applyFill="1"/>
    <xf numFmtId="0" fontId="21" fillId="0" borderId="0" xfId="0" applyFont="1" applyFill="1" applyAlignment="1">
      <alignment vertical="center"/>
    </xf>
    <xf numFmtId="6" fontId="12" fillId="0" borderId="0" xfId="8" applyFont="1" applyFill="1" applyAlignment="1"/>
    <xf numFmtId="177" fontId="12" fillId="0" borderId="0" xfId="1" applyNumberFormat="1" applyFont="1" applyFill="1" applyAlignment="1">
      <alignment horizontal="center"/>
    </xf>
    <xf numFmtId="0" fontId="9" fillId="0" borderId="0" xfId="0" applyFont="1" applyFill="1"/>
    <xf numFmtId="38" fontId="12" fillId="0" borderId="1" xfId="1" applyFont="1" applyFill="1" applyBorder="1" applyAlignment="1">
      <alignment horizontal="distributed" vertical="center" indent="1"/>
    </xf>
    <xf numFmtId="6" fontId="12" fillId="0" borderId="1" xfId="8" applyFont="1" applyFill="1" applyBorder="1" applyAlignment="1">
      <alignment horizontal="distributed" vertical="center" indent="1"/>
    </xf>
    <xf numFmtId="177" fontId="12" fillId="0" borderId="1" xfId="1" applyNumberFormat="1" applyFont="1" applyFill="1" applyBorder="1" applyAlignment="1">
      <alignment horizontal="center" vertical="center"/>
    </xf>
    <xf numFmtId="38" fontId="12" fillId="0" borderId="1" xfId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177" fontId="11" fillId="0" borderId="0" xfId="1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vertical="center"/>
    </xf>
    <xf numFmtId="38" fontId="9" fillId="0" borderId="0" xfId="1" applyFont="1" applyFill="1"/>
    <xf numFmtId="6" fontId="9" fillId="0" borderId="0" xfId="8" applyFont="1" applyFill="1" applyAlignment="1"/>
    <xf numFmtId="177" fontId="9" fillId="0" borderId="0" xfId="1" applyNumberFormat="1" applyFont="1" applyFill="1" applyAlignment="1">
      <alignment horizontal="center"/>
    </xf>
    <xf numFmtId="6" fontId="9" fillId="0" borderId="0" xfId="0" applyNumberFormat="1" applyFont="1" applyFill="1"/>
    <xf numFmtId="177" fontId="9" fillId="0" borderId="0" xfId="0" applyNumberFormat="1" applyFont="1" applyFill="1" applyAlignment="1">
      <alignment horizontal="center" vertical="top"/>
    </xf>
    <xf numFmtId="177" fontId="9" fillId="0" borderId="0" xfId="0" applyNumberFormat="1" applyFont="1" applyFill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38" fontId="9" fillId="0" borderId="1" xfId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49" fontId="9" fillId="0" borderId="1" xfId="1" quotePrefix="1" applyNumberFormat="1" applyFont="1" applyFill="1" applyBorder="1" applyAlignment="1">
      <alignment horizontal="center" vertical="center"/>
    </xf>
    <xf numFmtId="38" fontId="9" fillId="0" borderId="1" xfId="1" applyFont="1" applyFill="1" applyBorder="1" applyAlignment="1">
      <alignment horizontal="left" vertical="center"/>
    </xf>
    <xf numFmtId="38" fontId="9" fillId="0" borderId="1" xfId="1" applyFont="1" applyFill="1" applyBorder="1"/>
    <xf numFmtId="0" fontId="23" fillId="0" borderId="0" xfId="0" applyFont="1" applyAlignment="1">
      <alignment horizontal="center" vertical="center"/>
    </xf>
    <xf numFmtId="0" fontId="1" fillId="0" borderId="1" xfId="9" applyFont="1" applyBorder="1">
      <alignment vertical="center"/>
    </xf>
    <xf numFmtId="0" fontId="1" fillId="0" borderId="2" xfId="9" applyFont="1" applyBorder="1">
      <alignment vertical="center"/>
    </xf>
    <xf numFmtId="0" fontId="2" fillId="0" borderId="2" xfId="9" applyBorder="1">
      <alignment vertical="center"/>
    </xf>
    <xf numFmtId="0" fontId="1" fillId="0" borderId="4" xfId="9" applyFont="1" applyBorder="1">
      <alignment vertical="center"/>
    </xf>
    <xf numFmtId="0" fontId="2" fillId="0" borderId="0" xfId="9" applyBorder="1">
      <alignment vertical="center"/>
    </xf>
    <xf numFmtId="0" fontId="1" fillId="0" borderId="0" xfId="9" applyFont="1" applyBorder="1">
      <alignment vertical="center"/>
    </xf>
    <xf numFmtId="0" fontId="1" fillId="0" borderId="0" xfId="9" applyFont="1">
      <alignment vertical="center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distributed" vertical="center" indent="1"/>
    </xf>
    <xf numFmtId="0" fontId="9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vertical="top" wrapText="1"/>
    </xf>
    <xf numFmtId="38" fontId="9" fillId="2" borderId="0" xfId="1" applyFont="1" applyFill="1" applyAlignment="1">
      <alignment vertical="center"/>
    </xf>
    <xf numFmtId="38" fontId="15" fillId="2" borderId="1" xfId="3" applyFont="1" applyFill="1" applyBorder="1">
      <alignment vertical="center"/>
    </xf>
    <xf numFmtId="38" fontId="19" fillId="2" borderId="1" xfId="3" applyFont="1" applyFill="1" applyBorder="1">
      <alignment vertical="center"/>
    </xf>
    <xf numFmtId="0" fontId="0" fillId="0" borderId="8" xfId="0" applyBorder="1"/>
    <xf numFmtId="38" fontId="0" fillId="2" borderId="0" xfId="0" applyNumberFormat="1" applyFill="1"/>
    <xf numFmtId="38" fontId="13" fillId="0" borderId="1" xfId="1" applyFont="1" applyBorder="1" applyAlignment="1">
      <alignment vertical="center"/>
    </xf>
    <xf numFmtId="177" fontId="15" fillId="0" borderId="0" xfId="7" applyNumberFormat="1" applyFont="1">
      <alignment vertical="center"/>
    </xf>
    <xf numFmtId="38" fontId="15" fillId="4" borderId="0" xfId="1" applyFont="1" applyFill="1" applyAlignment="1">
      <alignment vertical="center"/>
    </xf>
    <xf numFmtId="38" fontId="13" fillId="0" borderId="0" xfId="1" applyFont="1" applyAlignment="1">
      <alignment vertical="center"/>
    </xf>
    <xf numFmtId="38" fontId="15" fillId="2" borderId="0" xfId="1" applyFont="1" applyFill="1" applyAlignment="1">
      <alignment vertical="center"/>
    </xf>
    <xf numFmtId="177" fontId="12" fillId="0" borderId="0" xfId="0" applyNumberFormat="1" applyFont="1" applyAlignment="1">
      <alignment horizontal="center" vertical="center"/>
    </xf>
    <xf numFmtId="38" fontId="12" fillId="2" borderId="6" xfId="1" applyFont="1" applyFill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5" borderId="0" xfId="1" applyFont="1" applyFill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0" xfId="1" applyFont="1" applyAlignment="1">
      <alignment vertical="center"/>
    </xf>
    <xf numFmtId="38" fontId="2" fillId="2" borderId="0" xfId="1" applyFont="1" applyFill="1" applyAlignment="1">
      <alignment vertical="center"/>
    </xf>
  </cellXfs>
  <cellStyles count="11">
    <cellStyle name="桁区切り" xfId="1" builtinId="6"/>
    <cellStyle name="桁区切り 2" xfId="3" xr:uid="{467568CA-10F0-4D36-991D-DA186E897165}"/>
    <cellStyle name="桁区切り 3" xfId="6" xr:uid="{21FA1174-FD46-4221-8ACF-8ADF9059C9C1}"/>
    <cellStyle name="通貨" xfId="8" builtinId="7"/>
    <cellStyle name="通貨 2" xfId="2" xr:uid="{B26F9AD4-FD4A-447B-B881-679E964DE39A}"/>
    <cellStyle name="通貨 3" xfId="7" xr:uid="{A969FEB7-A1E1-469A-B154-CB5F42952039}"/>
    <cellStyle name="標準" xfId="0" builtinId="0"/>
    <cellStyle name="標準 2" xfId="4" xr:uid="{C9C69DEC-8CAB-4EDE-BF98-DF5149237E1C}"/>
    <cellStyle name="標準 2 2" xfId="10" xr:uid="{883CBD25-703C-4BA7-BBEE-84A3F7AE4CA9}"/>
    <cellStyle name="標準 3" xfId="5" xr:uid="{DE19D9EA-60DF-493B-A1CF-F279DAA89421}"/>
    <cellStyle name="標準 4" xfId="9" xr:uid="{563C0C0C-62EB-4358-808F-E44AD29D62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48</xdr:row>
      <xdr:rowOff>57150</xdr:rowOff>
    </xdr:from>
    <xdr:to>
      <xdr:col>6</xdr:col>
      <xdr:colOff>353593</xdr:colOff>
      <xdr:row>95</xdr:row>
      <xdr:rowOff>136912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8F0E5EC-39E4-41BE-B93C-AB993678F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3214350"/>
          <a:ext cx="6173368" cy="8436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90EA1-93E9-4600-95EE-2ED47F2A9132}">
  <sheetPr>
    <tabColor rgb="FFFFC000"/>
    <pageSetUpPr fitToPage="1"/>
  </sheetPr>
  <dimension ref="A1:L7"/>
  <sheetViews>
    <sheetView tabSelected="1" zoomScale="90" zoomScaleNormal="90" zoomScaleSheetLayoutView="80" workbookViewId="0">
      <selection activeCell="B11" sqref="B11"/>
    </sheetView>
  </sheetViews>
  <sheetFormatPr defaultColWidth="9" defaultRowHeight="12.75" x14ac:dyDescent="0.25"/>
  <cols>
    <col min="1" max="1" width="14.06640625" style="65" customWidth="1"/>
    <col min="2" max="2" width="15.46484375" style="65" customWidth="1"/>
    <col min="3" max="3" width="11.9296875" style="65" customWidth="1"/>
    <col min="4" max="4" width="4.46484375" style="7" customWidth="1"/>
    <col min="5" max="5" width="2.73046875" style="7" customWidth="1"/>
    <col min="6" max="6" width="10.73046875" style="7" customWidth="1"/>
    <col min="7" max="7" width="3" style="7" customWidth="1"/>
    <col min="8" max="8" width="13.46484375" style="7" customWidth="1"/>
    <col min="9" max="9" width="9.73046875" style="4" customWidth="1"/>
    <col min="10" max="10" width="12.46484375" style="5" customWidth="1"/>
    <col min="11" max="11" width="13.796875" style="4" customWidth="1"/>
    <col min="12" max="12" width="22.33203125" style="7" customWidth="1"/>
    <col min="13" max="13" width="9.73046875" style="7" bestFit="1" customWidth="1"/>
    <col min="14" max="16384" width="9" style="7"/>
  </cols>
  <sheetData>
    <row r="1" spans="1:12" ht="30" customHeight="1" x14ac:dyDescent="0.3">
      <c r="D1" s="1" t="s">
        <v>70</v>
      </c>
      <c r="E1" s="2"/>
      <c r="F1" s="2"/>
      <c r="G1" s="3"/>
      <c r="H1" s="3"/>
      <c r="L1" s="6"/>
    </row>
    <row r="2" spans="1:12" s="10" customFormat="1" ht="22.5" customHeight="1" x14ac:dyDescent="0.25">
      <c r="A2" s="65" t="s">
        <v>43</v>
      </c>
      <c r="B2" s="65" t="s">
        <v>60</v>
      </c>
      <c r="C2" s="65" t="s">
        <v>83</v>
      </c>
      <c r="D2" s="111" t="s">
        <v>0</v>
      </c>
      <c r="E2" s="111"/>
      <c r="F2" s="111"/>
      <c r="G2" s="111"/>
      <c r="H2" s="111"/>
      <c r="I2" s="8" t="s">
        <v>1</v>
      </c>
      <c r="J2" s="9" t="s">
        <v>2</v>
      </c>
      <c r="K2" s="9" t="s">
        <v>64</v>
      </c>
      <c r="L2" s="8" t="s">
        <v>65</v>
      </c>
    </row>
    <row r="3" spans="1:12" s="15" customFormat="1" ht="22.5" customHeight="1" x14ac:dyDescent="0.25">
      <c r="A3" s="66" t="s">
        <v>10</v>
      </c>
      <c r="B3" s="102" t="s">
        <v>10</v>
      </c>
      <c r="C3" s="66" t="s">
        <v>44</v>
      </c>
      <c r="D3" s="112" t="s">
        <v>61</v>
      </c>
      <c r="E3" s="113"/>
      <c r="F3" s="113"/>
      <c r="G3" s="97" t="s">
        <v>3</v>
      </c>
      <c r="H3" s="98" t="s">
        <v>67</v>
      </c>
      <c r="I3" s="99" t="s">
        <v>5</v>
      </c>
      <c r="J3" s="99" t="s">
        <v>66</v>
      </c>
      <c r="K3" s="95">
        <v>1000000</v>
      </c>
      <c r="L3" s="95"/>
    </row>
    <row r="4" spans="1:12" ht="22.5" customHeight="1" x14ac:dyDescent="0.25">
      <c r="A4" s="102" t="s">
        <v>10</v>
      </c>
      <c r="B4" s="102" t="s">
        <v>10</v>
      </c>
      <c r="C4" s="66" t="s">
        <v>45</v>
      </c>
      <c r="D4" s="112" t="s">
        <v>62</v>
      </c>
      <c r="E4" s="113"/>
      <c r="F4" s="113"/>
      <c r="G4" s="97" t="s">
        <v>3</v>
      </c>
      <c r="H4" s="98" t="s">
        <v>68</v>
      </c>
      <c r="I4" s="99" t="s">
        <v>5</v>
      </c>
      <c r="J4" s="99" t="s">
        <v>66</v>
      </c>
      <c r="K4" s="95">
        <v>2000000</v>
      </c>
      <c r="L4" s="100"/>
    </row>
    <row r="5" spans="1:12" ht="22.5" customHeight="1" x14ac:dyDescent="0.25">
      <c r="A5" s="102" t="s">
        <v>10</v>
      </c>
      <c r="B5" s="102" t="s">
        <v>10</v>
      </c>
      <c r="C5" s="66" t="s">
        <v>46</v>
      </c>
      <c r="D5" s="112" t="s">
        <v>63</v>
      </c>
      <c r="E5" s="113"/>
      <c r="F5" s="113"/>
      <c r="G5" s="97" t="s">
        <v>3</v>
      </c>
      <c r="H5" s="98" t="s">
        <v>69</v>
      </c>
      <c r="I5" s="99" t="s">
        <v>5</v>
      </c>
      <c r="J5" s="99" t="s">
        <v>66</v>
      </c>
      <c r="K5" s="95">
        <v>3000000</v>
      </c>
      <c r="L5" s="101"/>
    </row>
    <row r="6" spans="1:12" ht="22.5" customHeight="1" x14ac:dyDescent="0.25">
      <c r="A6" s="102" t="s">
        <v>10</v>
      </c>
      <c r="B6" s="102" t="s">
        <v>10</v>
      </c>
      <c r="D6" s="114" t="s">
        <v>8</v>
      </c>
      <c r="E6" s="115"/>
      <c r="F6" s="115"/>
      <c r="G6" s="11" t="s">
        <v>3</v>
      </c>
      <c r="H6" s="12"/>
      <c r="I6" s="13"/>
      <c r="J6" s="13"/>
      <c r="K6" s="14">
        <v>1000000</v>
      </c>
      <c r="L6" s="14" t="s">
        <v>104</v>
      </c>
    </row>
    <row r="7" spans="1:12" s="19" customFormat="1" ht="22.5" customHeight="1" x14ac:dyDescent="0.25">
      <c r="A7" s="66"/>
      <c r="B7" s="66"/>
      <c r="C7" s="66"/>
      <c r="D7" s="110" t="s">
        <v>4</v>
      </c>
      <c r="E7" s="110"/>
      <c r="F7" s="110"/>
      <c r="G7" s="110"/>
      <c r="H7" s="110"/>
      <c r="I7" s="16"/>
      <c r="J7" s="17"/>
      <c r="K7" s="18">
        <f>SUM(K3:K6)</f>
        <v>7000000</v>
      </c>
      <c r="L7" s="18"/>
    </row>
  </sheetData>
  <mergeCells count="6">
    <mergeCell ref="D7:H7"/>
    <mergeCell ref="D2:H2"/>
    <mergeCell ref="D3:F3"/>
    <mergeCell ref="D4:F4"/>
    <mergeCell ref="D5:F5"/>
    <mergeCell ref="D6:F6"/>
  </mergeCells>
  <phoneticPr fontId="7"/>
  <dataValidations count="2">
    <dataValidation errorStyle="information" imeMode="on" allowBlank="1" showInputMessage="1" showErrorMessage="1" errorTitle="入力されたデータは保持されています・・・が、" sqref="D3:H6" xr:uid="{5ADEBAD9-F322-4360-B9BF-7D4CC921E9E7}"/>
    <dataValidation imeMode="off" allowBlank="1" showInputMessage="1" showErrorMessage="1" sqref="I3:K6" xr:uid="{DCFCA5DA-FA3A-4EE4-8881-869837E96B7A}"/>
  </dataValidations>
  <pageMargins left="0.78740157480314965" right="0.78740157480314965" top="0.98425196850393704" bottom="0.98425196850393704" header="0.51181102362204722" footer="0.51181102362204722"/>
  <pageSetup paperSize="9" scale="93" orientation="portrait" r:id="rId1"/>
  <headerFooter alignWithMargins="0"/>
  <ignoredErrors>
    <ignoredError sqref="J3:J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C7A77-FA5F-48CD-9A37-4A3E82D212B6}">
  <sheetPr>
    <tabColor rgb="FFFFC000"/>
    <pageSetUpPr fitToPage="1"/>
  </sheetPr>
  <dimension ref="A1:I32"/>
  <sheetViews>
    <sheetView showGridLines="0" workbookViewId="0">
      <selection activeCell="C19" sqref="C19"/>
    </sheetView>
  </sheetViews>
  <sheetFormatPr defaultColWidth="9.06640625" defaultRowHeight="13.5" x14ac:dyDescent="0.25"/>
  <cols>
    <col min="1" max="1" width="19.73046875" style="25" customWidth="1"/>
    <col min="2" max="2" width="15.73046875" style="25" customWidth="1"/>
    <col min="3" max="3" width="18.796875" style="25" customWidth="1"/>
    <col min="4" max="4" width="19.33203125" style="25" customWidth="1"/>
    <col min="5" max="5" width="16.796875" style="26" customWidth="1"/>
    <col min="6" max="9" width="9.796875" style="25" bestFit="1" customWidth="1"/>
    <col min="10" max="14" width="9.796875" style="27" bestFit="1" customWidth="1"/>
    <col min="15" max="17" width="10.796875" style="27" bestFit="1" customWidth="1"/>
    <col min="18" max="26" width="9.796875" style="27" bestFit="1" customWidth="1"/>
    <col min="27" max="29" width="10.796875" style="27" bestFit="1" customWidth="1"/>
    <col min="30" max="38" width="9.73046875" style="27" bestFit="1" customWidth="1"/>
    <col min="39" max="41" width="10.796875" style="27" bestFit="1" customWidth="1"/>
    <col min="42" max="50" width="9.73046875" style="27" bestFit="1" customWidth="1"/>
    <col min="51" max="53" width="10.796875" style="27" bestFit="1" customWidth="1"/>
    <col min="54" max="62" width="9.73046875" style="27" bestFit="1" customWidth="1"/>
    <col min="63" max="65" width="10.796875" style="27" bestFit="1" customWidth="1"/>
    <col min="66" max="74" width="9.73046875" style="27" bestFit="1" customWidth="1"/>
    <col min="75" max="77" width="10.796875" style="27" bestFit="1" customWidth="1"/>
    <col min="78" max="86" width="10.06640625" style="27" bestFit="1" customWidth="1"/>
    <col min="87" max="89" width="11.46484375" style="27" bestFit="1" customWidth="1"/>
    <col min="90" max="98" width="10.06640625" style="27" bestFit="1" customWidth="1"/>
    <col min="99" max="101" width="11.46484375" style="27" bestFit="1" customWidth="1"/>
    <col min="102" max="16384" width="9.06640625" style="27"/>
  </cols>
  <sheetData>
    <row r="1" spans="1:9" x14ac:dyDescent="0.25">
      <c r="A1" s="61" t="s">
        <v>103</v>
      </c>
    </row>
    <row r="3" spans="1:9" x14ac:dyDescent="0.25">
      <c r="A3" s="24" t="s">
        <v>11</v>
      </c>
      <c r="B3" s="44">
        <v>3240000</v>
      </c>
      <c r="C3" s="25" t="s">
        <v>12</v>
      </c>
      <c r="D3" s="61" t="s">
        <v>13</v>
      </c>
      <c r="E3" s="57"/>
    </row>
    <row r="4" spans="1:9" x14ac:dyDescent="0.25">
      <c r="A4" s="61" t="s">
        <v>38</v>
      </c>
      <c r="B4" s="60">
        <v>2082564</v>
      </c>
      <c r="C4" s="56" t="s">
        <v>12</v>
      </c>
      <c r="D4" s="62">
        <f>B3-B4</f>
        <v>1157436</v>
      </c>
      <c r="E4" s="63" t="s">
        <v>15</v>
      </c>
    </row>
    <row r="5" spans="1:9" x14ac:dyDescent="0.25">
      <c r="A5" s="24"/>
      <c r="B5" s="31"/>
      <c r="D5" s="32" t="s">
        <v>94</v>
      </c>
      <c r="E5" s="30"/>
    </row>
    <row r="6" spans="1:9" x14ac:dyDescent="0.25">
      <c r="A6" s="24" t="s">
        <v>16</v>
      </c>
      <c r="B6" s="31"/>
      <c r="D6" s="33">
        <f>B29</f>
        <v>19</v>
      </c>
      <c r="E6" s="30" t="s">
        <v>95</v>
      </c>
    </row>
    <row r="7" spans="1:9" s="26" customFormat="1" x14ac:dyDescent="0.25">
      <c r="A7" s="34" t="s">
        <v>17</v>
      </c>
      <c r="B7" s="35">
        <v>43556</v>
      </c>
      <c r="C7" s="25"/>
      <c r="D7" s="25"/>
      <c r="F7" s="25"/>
      <c r="G7" s="25"/>
      <c r="H7" s="25"/>
      <c r="I7" s="25"/>
    </row>
    <row r="8" spans="1:9" s="26" customFormat="1" x14ac:dyDescent="0.25">
      <c r="A8" s="34" t="s">
        <v>18</v>
      </c>
      <c r="B8" s="35">
        <v>44135</v>
      </c>
      <c r="C8" s="25"/>
      <c r="D8" s="25"/>
      <c r="F8" s="25"/>
      <c r="G8" s="25"/>
      <c r="H8" s="25"/>
      <c r="I8" s="25"/>
    </row>
    <row r="9" spans="1:9" s="26" customFormat="1" x14ac:dyDescent="0.25">
      <c r="A9" s="25"/>
      <c r="B9" s="25"/>
      <c r="C9" s="25"/>
      <c r="D9" s="25"/>
      <c r="F9" s="25"/>
      <c r="G9" s="25"/>
      <c r="H9" s="25"/>
      <c r="I9" s="25"/>
    </row>
    <row r="10" spans="1:9" x14ac:dyDescent="0.25">
      <c r="A10" s="36" t="s">
        <v>19</v>
      </c>
      <c r="B10" s="37" t="s">
        <v>93</v>
      </c>
      <c r="C10" s="37" t="s">
        <v>20</v>
      </c>
      <c r="D10" s="37" t="s">
        <v>22</v>
      </c>
      <c r="E10" s="38" t="s">
        <v>23</v>
      </c>
      <c r="F10" s="38" t="s">
        <v>21</v>
      </c>
    </row>
    <row r="11" spans="1:9" x14ac:dyDescent="0.25">
      <c r="A11" s="39">
        <v>43585</v>
      </c>
      <c r="B11" s="40">
        <v>1</v>
      </c>
      <c r="C11" s="42">
        <f>B11*$B$4/$D$6</f>
        <v>109608.63157894737</v>
      </c>
      <c r="D11" s="120">
        <f>C11</f>
        <v>109608.63157894737</v>
      </c>
      <c r="E11" s="119">
        <f>$B$3-D11</f>
        <v>3130391.3684210526</v>
      </c>
      <c r="F11" s="40">
        <v>5000</v>
      </c>
    </row>
    <row r="12" spans="1:9" x14ac:dyDescent="0.25">
      <c r="A12" s="39">
        <v>43616</v>
      </c>
      <c r="B12" s="40">
        <v>2</v>
      </c>
      <c r="C12" s="42">
        <f>C11</f>
        <v>109608.63157894737</v>
      </c>
      <c r="D12" s="41">
        <f t="shared" ref="D12:D29" si="0">C12+D11</f>
        <v>219217.26315789475</v>
      </c>
      <c r="E12" s="42">
        <f t="shared" ref="E12:E29" si="1">$B$3-D12</f>
        <v>3020782.7368421052</v>
      </c>
      <c r="F12" s="40">
        <v>5001</v>
      </c>
    </row>
    <row r="13" spans="1:9" x14ac:dyDescent="0.25">
      <c r="A13" s="39">
        <v>43646</v>
      </c>
      <c r="B13" s="40">
        <v>3</v>
      </c>
      <c r="C13" s="42">
        <f t="shared" ref="C13:C29" si="2">C12</f>
        <v>109608.63157894737</v>
      </c>
      <c r="D13" s="41">
        <f t="shared" si="0"/>
        <v>328825.89473684214</v>
      </c>
      <c r="E13" s="42">
        <f t="shared" si="1"/>
        <v>2911174.1052631577</v>
      </c>
      <c r="F13" s="40">
        <v>5002</v>
      </c>
    </row>
    <row r="14" spans="1:9" x14ac:dyDescent="0.25">
      <c r="A14" s="39">
        <v>43677</v>
      </c>
      <c r="B14" s="40">
        <v>4</v>
      </c>
      <c r="C14" s="42">
        <f t="shared" si="2"/>
        <v>109608.63157894737</v>
      </c>
      <c r="D14" s="41">
        <f t="shared" si="0"/>
        <v>438434.5263157895</v>
      </c>
      <c r="E14" s="42">
        <f t="shared" si="1"/>
        <v>2801565.4736842103</v>
      </c>
      <c r="F14" s="40">
        <v>5003</v>
      </c>
    </row>
    <row r="15" spans="1:9" x14ac:dyDescent="0.25">
      <c r="A15" s="39">
        <v>43708</v>
      </c>
      <c r="B15" s="40">
        <v>5</v>
      </c>
      <c r="C15" s="42">
        <f t="shared" si="2"/>
        <v>109608.63157894737</v>
      </c>
      <c r="D15" s="41">
        <f t="shared" si="0"/>
        <v>548043.15789473685</v>
      </c>
      <c r="E15" s="42">
        <f t="shared" si="1"/>
        <v>2691956.8421052629</v>
      </c>
      <c r="F15" s="40">
        <v>5004</v>
      </c>
    </row>
    <row r="16" spans="1:9" x14ac:dyDescent="0.25">
      <c r="A16" s="39">
        <v>43738</v>
      </c>
      <c r="B16" s="40">
        <v>6</v>
      </c>
      <c r="C16" s="42">
        <f t="shared" si="2"/>
        <v>109608.63157894737</v>
      </c>
      <c r="D16" s="41">
        <f t="shared" si="0"/>
        <v>657651.78947368427</v>
      </c>
      <c r="E16" s="42">
        <f t="shared" si="1"/>
        <v>2582348.2105263155</v>
      </c>
      <c r="F16" s="40">
        <v>5005</v>
      </c>
    </row>
    <row r="17" spans="1:6" x14ac:dyDescent="0.25">
      <c r="A17" s="39">
        <v>43769</v>
      </c>
      <c r="B17" s="40">
        <v>7</v>
      </c>
      <c r="C17" s="42">
        <f t="shared" si="2"/>
        <v>109608.63157894737</v>
      </c>
      <c r="D17" s="41">
        <f t="shared" si="0"/>
        <v>767260.42105263169</v>
      </c>
      <c r="E17" s="42">
        <f t="shared" si="1"/>
        <v>2472739.5789473681</v>
      </c>
      <c r="F17" s="40">
        <v>5006</v>
      </c>
    </row>
    <row r="18" spans="1:6" x14ac:dyDescent="0.25">
      <c r="A18" s="39">
        <v>43799</v>
      </c>
      <c r="B18" s="40">
        <v>8</v>
      </c>
      <c r="C18" s="42">
        <f t="shared" si="2"/>
        <v>109608.63157894737</v>
      </c>
      <c r="D18" s="41">
        <f t="shared" si="0"/>
        <v>876869.05263157911</v>
      </c>
      <c r="E18" s="42">
        <f t="shared" si="1"/>
        <v>2363130.9473684207</v>
      </c>
      <c r="F18" s="40">
        <v>5007</v>
      </c>
    </row>
    <row r="19" spans="1:6" x14ac:dyDescent="0.25">
      <c r="A19" s="39">
        <v>43830</v>
      </c>
      <c r="B19" s="40">
        <v>9</v>
      </c>
      <c r="C19" s="42">
        <f t="shared" si="2"/>
        <v>109608.63157894737</v>
      </c>
      <c r="D19" s="41">
        <f t="shared" si="0"/>
        <v>986477.68421052652</v>
      </c>
      <c r="E19" s="42">
        <f t="shared" si="1"/>
        <v>2253522.3157894732</v>
      </c>
      <c r="F19" s="40">
        <v>5008</v>
      </c>
    </row>
    <row r="20" spans="1:6" x14ac:dyDescent="0.25">
      <c r="A20" s="39">
        <v>43861</v>
      </c>
      <c r="B20" s="40">
        <v>10</v>
      </c>
      <c r="C20" s="42">
        <f t="shared" si="2"/>
        <v>109608.63157894737</v>
      </c>
      <c r="D20" s="41">
        <f t="shared" si="0"/>
        <v>1096086.3157894739</v>
      </c>
      <c r="E20" s="42">
        <f t="shared" si="1"/>
        <v>2143913.6842105258</v>
      </c>
      <c r="F20" s="40">
        <v>5009</v>
      </c>
    </row>
    <row r="21" spans="1:6" x14ac:dyDescent="0.25">
      <c r="A21" s="39">
        <v>43890</v>
      </c>
      <c r="B21" s="40">
        <v>11</v>
      </c>
      <c r="C21" s="42">
        <f t="shared" si="2"/>
        <v>109608.63157894737</v>
      </c>
      <c r="D21" s="41">
        <f t="shared" si="0"/>
        <v>1205694.9473684214</v>
      </c>
      <c r="E21" s="42">
        <f t="shared" si="1"/>
        <v>2034305.0526315786</v>
      </c>
      <c r="F21" s="40">
        <v>5010</v>
      </c>
    </row>
    <row r="22" spans="1:6" x14ac:dyDescent="0.25">
      <c r="A22" s="39">
        <v>43921</v>
      </c>
      <c r="B22" s="40">
        <v>12</v>
      </c>
      <c r="C22" s="42">
        <f t="shared" si="2"/>
        <v>109608.63157894737</v>
      </c>
      <c r="D22" s="41">
        <f t="shared" si="0"/>
        <v>1315303.5789473688</v>
      </c>
      <c r="E22" s="42">
        <f t="shared" si="1"/>
        <v>1924696.4210526312</v>
      </c>
      <c r="F22" s="40">
        <v>5011</v>
      </c>
    </row>
    <row r="23" spans="1:6" x14ac:dyDescent="0.25">
      <c r="A23" s="39">
        <v>43951</v>
      </c>
      <c r="B23" s="40">
        <v>13</v>
      </c>
      <c r="C23" s="42">
        <f t="shared" si="2"/>
        <v>109608.63157894737</v>
      </c>
      <c r="D23" s="41">
        <f t="shared" si="0"/>
        <v>1424912.2105263162</v>
      </c>
      <c r="E23" s="42">
        <f t="shared" si="1"/>
        <v>1815087.7894736838</v>
      </c>
      <c r="F23" s="40">
        <v>5012</v>
      </c>
    </row>
    <row r="24" spans="1:6" x14ac:dyDescent="0.25">
      <c r="A24" s="39">
        <v>43982</v>
      </c>
      <c r="B24" s="40">
        <v>14</v>
      </c>
      <c r="C24" s="42">
        <f t="shared" si="2"/>
        <v>109608.63157894737</v>
      </c>
      <c r="D24" s="41">
        <f t="shared" si="0"/>
        <v>1534520.8421052636</v>
      </c>
      <c r="E24" s="42">
        <f t="shared" si="1"/>
        <v>1705479.1578947364</v>
      </c>
      <c r="F24" s="40">
        <v>5013</v>
      </c>
    </row>
    <row r="25" spans="1:6" x14ac:dyDescent="0.25">
      <c r="A25" s="39">
        <v>44012</v>
      </c>
      <c r="B25" s="40">
        <v>15</v>
      </c>
      <c r="C25" s="42">
        <f t="shared" si="2"/>
        <v>109608.63157894737</v>
      </c>
      <c r="D25" s="41">
        <f t="shared" si="0"/>
        <v>1644129.473684211</v>
      </c>
      <c r="E25" s="42">
        <f t="shared" si="1"/>
        <v>1595870.526315789</v>
      </c>
      <c r="F25" s="40">
        <v>5014</v>
      </c>
    </row>
    <row r="26" spans="1:6" x14ac:dyDescent="0.25">
      <c r="A26" s="39">
        <v>44043</v>
      </c>
      <c r="B26" s="40">
        <v>16</v>
      </c>
      <c r="C26" s="42">
        <f t="shared" si="2"/>
        <v>109608.63157894737</v>
      </c>
      <c r="D26" s="41">
        <f t="shared" si="0"/>
        <v>1753738.1052631584</v>
      </c>
      <c r="E26" s="42">
        <f t="shared" si="1"/>
        <v>1486261.8947368416</v>
      </c>
      <c r="F26" s="40">
        <v>5015</v>
      </c>
    </row>
    <row r="27" spans="1:6" x14ac:dyDescent="0.25">
      <c r="A27" s="39">
        <v>44074</v>
      </c>
      <c r="B27" s="40">
        <v>17</v>
      </c>
      <c r="C27" s="42">
        <f t="shared" si="2"/>
        <v>109608.63157894737</v>
      </c>
      <c r="D27" s="41">
        <f t="shared" si="0"/>
        <v>1863346.7368421059</v>
      </c>
      <c r="E27" s="42">
        <f t="shared" si="1"/>
        <v>1376653.2631578941</v>
      </c>
      <c r="F27" s="40">
        <v>5016</v>
      </c>
    </row>
    <row r="28" spans="1:6" x14ac:dyDescent="0.25">
      <c r="A28" s="39">
        <v>44104</v>
      </c>
      <c r="B28" s="40">
        <v>18</v>
      </c>
      <c r="C28" s="42">
        <f t="shared" si="2"/>
        <v>109608.63157894737</v>
      </c>
      <c r="D28" s="41">
        <f t="shared" si="0"/>
        <v>1972955.3684210533</v>
      </c>
      <c r="E28" s="42">
        <f t="shared" si="1"/>
        <v>1267044.6315789467</v>
      </c>
      <c r="F28" s="40">
        <v>5017</v>
      </c>
    </row>
    <row r="29" spans="1:6" x14ac:dyDescent="0.25">
      <c r="A29" s="39">
        <v>44135</v>
      </c>
      <c r="B29" s="40">
        <v>19</v>
      </c>
      <c r="C29" s="42">
        <f t="shared" si="2"/>
        <v>109608.63157894737</v>
      </c>
      <c r="D29" s="41">
        <f t="shared" si="0"/>
        <v>2082564.0000000007</v>
      </c>
      <c r="E29" s="42">
        <f t="shared" si="1"/>
        <v>1157435.9999999993</v>
      </c>
      <c r="F29" s="40">
        <v>5018</v>
      </c>
    </row>
    <row r="30" spans="1:6" x14ac:dyDescent="0.25">
      <c r="C30" s="59" t="s">
        <v>40</v>
      </c>
    </row>
    <row r="32" spans="1:6" x14ac:dyDescent="0.25">
      <c r="C32" s="24"/>
    </row>
  </sheetData>
  <phoneticPr fontId="7"/>
  <pageMargins left="0.7" right="0.7" top="0.75" bottom="0.75" header="0.3" footer="0.3"/>
  <pageSetup paperSize="9" scale="87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173FF-8BE9-4B32-9C38-65FA2815729F}">
  <sheetPr>
    <tabColor rgb="FFFFC000"/>
    <pageSetUpPr fitToPage="1"/>
  </sheetPr>
  <dimension ref="B1:D7"/>
  <sheetViews>
    <sheetView showGridLines="0" zoomScaleNormal="100" zoomScaleSheetLayoutView="80" workbookViewId="0">
      <selection activeCell="B2" sqref="B2"/>
    </sheetView>
  </sheetViews>
  <sheetFormatPr defaultColWidth="9" defaultRowHeight="12.75" x14ac:dyDescent="0.25"/>
  <cols>
    <col min="1" max="1" width="3.06640625" style="7" customWidth="1"/>
    <col min="2" max="2" width="32.46484375" style="4" customWidth="1"/>
    <col min="3" max="3" width="14.796875" style="4" customWidth="1"/>
    <col min="4" max="4" width="31.265625" style="7" customWidth="1"/>
    <col min="5" max="16384" width="9" style="7"/>
  </cols>
  <sheetData>
    <row r="1" spans="2:4" ht="30" customHeight="1" x14ac:dyDescent="0.25">
      <c r="B1" s="1" t="s">
        <v>59</v>
      </c>
    </row>
    <row r="2" spans="2:4" ht="30" customHeight="1" x14ac:dyDescent="0.25">
      <c r="D2" s="20"/>
    </row>
    <row r="3" spans="2:4" ht="22.5" customHeight="1" x14ac:dyDescent="0.25">
      <c r="B3" s="8" t="s">
        <v>6</v>
      </c>
      <c r="C3" s="8" t="s">
        <v>9</v>
      </c>
      <c r="D3" s="8" t="s">
        <v>37</v>
      </c>
    </row>
    <row r="4" spans="2:4" s="15" customFormat="1" ht="22.5" customHeight="1" x14ac:dyDescent="0.25">
      <c r="B4" s="95" t="s">
        <v>91</v>
      </c>
      <c r="C4" s="95">
        <v>1000000</v>
      </c>
      <c r="D4" s="96">
        <v>6000</v>
      </c>
    </row>
    <row r="5" spans="2:4" s="15" customFormat="1" ht="22.5" customHeight="1" x14ac:dyDescent="0.25">
      <c r="B5" s="14"/>
      <c r="C5" s="14"/>
      <c r="D5" s="22"/>
    </row>
    <row r="6" spans="2:4" s="15" customFormat="1" ht="22.5" customHeight="1" x14ac:dyDescent="0.25">
      <c r="B6" s="21"/>
      <c r="C6" s="21"/>
      <c r="D6" s="22"/>
    </row>
    <row r="7" spans="2:4" s="15" customFormat="1" ht="22.5" customHeight="1" x14ac:dyDescent="0.25">
      <c r="B7" s="23"/>
      <c r="C7" s="23">
        <f>SUM(C4:C6)</f>
        <v>1000000</v>
      </c>
    </row>
  </sheetData>
  <phoneticPr fontId="7"/>
  <dataValidations count="2">
    <dataValidation imeMode="off" allowBlank="1" showInputMessage="1" showErrorMessage="1" sqref="C4:C7" xr:uid="{86D62F13-BDF0-4A4E-8C72-CD79EAC418C6}"/>
    <dataValidation imeMode="on" allowBlank="1" showInputMessage="1" showErrorMessage="1" sqref="B4:B7 E4:E7" xr:uid="{3C918F15-314A-43B0-AF8A-F86500122E57}"/>
  </dataValidations>
  <pageMargins left="0.78740157480314965" right="0.78740157480314965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E46C9-635A-4479-ADA6-CE9A762C6592}">
  <sheetPr>
    <tabColor rgb="FFFFC000"/>
    <pageSetUpPr fitToPage="1"/>
  </sheetPr>
  <dimension ref="A1:G16"/>
  <sheetViews>
    <sheetView zoomScale="90" zoomScaleNormal="90" zoomScaleSheetLayoutView="80" workbookViewId="0">
      <selection activeCell="E11" sqref="E11"/>
    </sheetView>
  </sheetViews>
  <sheetFormatPr defaultColWidth="9" defaultRowHeight="12.75" x14ac:dyDescent="0.25"/>
  <cols>
    <col min="1" max="1" width="10.86328125" style="78" bestFit="1" customWidth="1"/>
    <col min="2" max="2" width="14.265625" style="78" bestFit="1" customWidth="1"/>
    <col min="3" max="3" width="8.53125" style="78" customWidth="1"/>
    <col min="4" max="4" width="30.86328125" style="88" customWidth="1"/>
    <col min="5" max="5" width="14.796875" style="89" customWidth="1"/>
    <col min="6" max="6" width="11.265625" style="90" customWidth="1"/>
    <col min="7" max="7" width="54.33203125" style="78" customWidth="1"/>
    <col min="8" max="16384" width="9" style="78"/>
  </cols>
  <sheetData>
    <row r="1" spans="1:7" ht="30" customHeight="1" x14ac:dyDescent="0.25">
      <c r="A1" s="74"/>
      <c r="B1" s="74"/>
      <c r="C1" s="74"/>
      <c r="D1" s="75" t="s">
        <v>7</v>
      </c>
      <c r="E1" s="76"/>
      <c r="F1" s="77"/>
      <c r="G1" s="74"/>
    </row>
    <row r="2" spans="1:7" ht="22.5" customHeight="1" x14ac:dyDescent="0.25">
      <c r="A2" s="65" t="s">
        <v>43</v>
      </c>
      <c r="B2" s="65" t="s">
        <v>60</v>
      </c>
      <c r="C2" s="65" t="s">
        <v>83</v>
      </c>
      <c r="D2" s="79" t="s">
        <v>6</v>
      </c>
      <c r="E2" s="80" t="s">
        <v>81</v>
      </c>
      <c r="F2" s="81" t="s">
        <v>41</v>
      </c>
      <c r="G2" s="79" t="s">
        <v>42</v>
      </c>
    </row>
    <row r="3" spans="1:7" s="84" customFormat="1" ht="22.5" customHeight="1" x14ac:dyDescent="0.25">
      <c r="A3" s="66" t="s">
        <v>10</v>
      </c>
      <c r="B3" s="102" t="s">
        <v>10</v>
      </c>
      <c r="C3" s="128">
        <f>F3</f>
        <v>1000</v>
      </c>
      <c r="D3" s="82" t="s">
        <v>71</v>
      </c>
      <c r="E3" s="82">
        <v>54000</v>
      </c>
      <c r="F3" s="81">
        <v>1000</v>
      </c>
      <c r="G3" s="83" t="s">
        <v>82</v>
      </c>
    </row>
    <row r="4" spans="1:7" s="84" customFormat="1" ht="22.5" customHeight="1" x14ac:dyDescent="0.25">
      <c r="A4" s="102" t="s">
        <v>10</v>
      </c>
      <c r="B4" s="102" t="s">
        <v>10</v>
      </c>
      <c r="C4" s="128">
        <f t="shared" ref="C4:C12" si="0">F4</f>
        <v>1001</v>
      </c>
      <c r="D4" s="82" t="s">
        <v>72</v>
      </c>
      <c r="E4" s="82">
        <v>54000</v>
      </c>
      <c r="F4" s="81">
        <v>1001</v>
      </c>
      <c r="G4" s="83" t="s">
        <v>82</v>
      </c>
    </row>
    <row r="5" spans="1:7" s="84" customFormat="1" ht="22.5" customHeight="1" x14ac:dyDescent="0.25">
      <c r="A5" s="102" t="s">
        <v>10</v>
      </c>
      <c r="B5" s="102" t="s">
        <v>10</v>
      </c>
      <c r="C5" s="128">
        <f t="shared" si="0"/>
        <v>1002</v>
      </c>
      <c r="D5" s="82" t="s">
        <v>73</v>
      </c>
      <c r="E5" s="82">
        <v>108000</v>
      </c>
      <c r="F5" s="81">
        <v>1002</v>
      </c>
      <c r="G5" s="83" t="s">
        <v>82</v>
      </c>
    </row>
    <row r="6" spans="1:7" s="84" customFormat="1" ht="22.5" customHeight="1" x14ac:dyDescent="0.25">
      <c r="A6" s="102" t="s">
        <v>10</v>
      </c>
      <c r="B6" s="102" t="s">
        <v>10</v>
      </c>
      <c r="C6" s="128">
        <f t="shared" si="0"/>
        <v>1003</v>
      </c>
      <c r="D6" s="82" t="s">
        <v>74</v>
      </c>
      <c r="E6" s="82">
        <v>108000</v>
      </c>
      <c r="F6" s="81">
        <v>1003</v>
      </c>
      <c r="G6" s="83" t="s">
        <v>82</v>
      </c>
    </row>
    <row r="7" spans="1:7" s="84" customFormat="1" ht="22.5" customHeight="1" x14ac:dyDescent="0.25">
      <c r="A7" s="102" t="s">
        <v>10</v>
      </c>
      <c r="B7" s="102" t="s">
        <v>10</v>
      </c>
      <c r="C7" s="128">
        <f t="shared" si="0"/>
        <v>1004</v>
      </c>
      <c r="D7" s="82" t="s">
        <v>75</v>
      </c>
      <c r="E7" s="82">
        <v>108000</v>
      </c>
      <c r="F7" s="81">
        <v>1004</v>
      </c>
      <c r="G7" s="83" t="s">
        <v>82</v>
      </c>
    </row>
    <row r="8" spans="1:7" s="84" customFormat="1" ht="22.5" customHeight="1" x14ac:dyDescent="0.25">
      <c r="A8" s="102" t="s">
        <v>10</v>
      </c>
      <c r="B8" s="102" t="s">
        <v>10</v>
      </c>
      <c r="C8" s="128">
        <f t="shared" si="0"/>
        <v>1005</v>
      </c>
      <c r="D8" s="82" t="s">
        <v>76</v>
      </c>
      <c r="E8" s="82">
        <v>108000</v>
      </c>
      <c r="F8" s="81">
        <v>1005</v>
      </c>
      <c r="G8" s="83" t="s">
        <v>82</v>
      </c>
    </row>
    <row r="9" spans="1:7" s="84" customFormat="1" ht="22.5" customHeight="1" x14ac:dyDescent="0.25">
      <c r="A9" s="102" t="s">
        <v>10</v>
      </c>
      <c r="B9" s="102" t="s">
        <v>10</v>
      </c>
      <c r="C9" s="128">
        <f t="shared" si="0"/>
        <v>1006</v>
      </c>
      <c r="D9" s="82" t="s">
        <v>77</v>
      </c>
      <c r="E9" s="82">
        <v>108000</v>
      </c>
      <c r="F9" s="81">
        <v>1006</v>
      </c>
      <c r="G9" s="83" t="s">
        <v>82</v>
      </c>
    </row>
    <row r="10" spans="1:7" s="84" customFormat="1" ht="22.5" customHeight="1" x14ac:dyDescent="0.25">
      <c r="A10" s="102" t="s">
        <v>10</v>
      </c>
      <c r="B10" s="102" t="s">
        <v>10</v>
      </c>
      <c r="C10" s="128">
        <f t="shared" si="0"/>
        <v>1007</v>
      </c>
      <c r="D10" s="82" t="s">
        <v>78</v>
      </c>
      <c r="E10" s="82">
        <v>108000</v>
      </c>
      <c r="F10" s="81">
        <v>1007</v>
      </c>
      <c r="G10" s="83" t="s">
        <v>82</v>
      </c>
    </row>
    <row r="11" spans="1:7" s="84" customFormat="1" ht="22.5" customHeight="1" x14ac:dyDescent="0.25">
      <c r="A11" s="102" t="s">
        <v>10</v>
      </c>
      <c r="B11" s="102" t="s">
        <v>10</v>
      </c>
      <c r="C11" s="128">
        <f t="shared" si="0"/>
        <v>1008</v>
      </c>
      <c r="D11" s="82" t="s">
        <v>79</v>
      </c>
      <c r="E11" s="82">
        <v>108000</v>
      </c>
      <c r="F11" s="81">
        <v>1008</v>
      </c>
      <c r="G11" s="83" t="s">
        <v>82</v>
      </c>
    </row>
    <row r="12" spans="1:7" s="84" customFormat="1" ht="22.5" customHeight="1" x14ac:dyDescent="0.25">
      <c r="A12" s="102" t="s">
        <v>10</v>
      </c>
      <c r="B12" s="102" t="s">
        <v>10</v>
      </c>
      <c r="C12" s="128">
        <f t="shared" si="0"/>
        <v>1009</v>
      </c>
      <c r="D12" s="82" t="s">
        <v>80</v>
      </c>
      <c r="E12" s="82">
        <v>108000</v>
      </c>
      <c r="F12" s="81">
        <v>1009</v>
      </c>
      <c r="G12" s="83" t="s">
        <v>82</v>
      </c>
    </row>
    <row r="13" spans="1:7" s="84" customFormat="1" ht="22.5" customHeight="1" x14ac:dyDescent="0.25">
      <c r="D13" s="85"/>
      <c r="E13" s="129">
        <f>SUM(E3:E12)</f>
        <v>972000</v>
      </c>
      <c r="F13" s="86"/>
      <c r="G13" s="87"/>
    </row>
    <row r="14" spans="1:7" x14ac:dyDescent="0.25">
      <c r="G14" s="91"/>
    </row>
    <row r="15" spans="1:7" x14ac:dyDescent="0.25">
      <c r="D15" s="116"/>
      <c r="E15" s="116"/>
      <c r="F15" s="92"/>
    </row>
    <row r="16" spans="1:7" ht="13.5" customHeight="1" x14ac:dyDescent="0.25">
      <c r="D16" s="117"/>
      <c r="E16" s="117"/>
      <c r="F16" s="93"/>
      <c r="G16" s="94"/>
    </row>
  </sheetData>
  <mergeCells count="2">
    <mergeCell ref="D15:E15"/>
    <mergeCell ref="D16:E16"/>
  </mergeCells>
  <phoneticPr fontId="7"/>
  <dataValidations count="2">
    <dataValidation imeMode="on" allowBlank="1" showInputMessage="1" showErrorMessage="1" sqref="H3:H10 D3:D12" xr:uid="{46A3D7D5-C7FD-4803-A162-4120B6220226}"/>
    <dataValidation imeMode="off" allowBlank="1" showInputMessage="1" showErrorMessage="1" sqref="E3:F12" xr:uid="{E5848CE6-83E6-49A6-BBC1-571E1981569D}"/>
  </dataValidations>
  <pageMargins left="0.78740157480314965" right="0.78740157480314965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5C267-1E72-43DB-AFE1-F4F9F9751F4E}">
  <sheetPr>
    <tabColor rgb="FFFFC000"/>
    <pageSetUpPr fitToPage="1"/>
  </sheetPr>
  <dimension ref="B1:F14"/>
  <sheetViews>
    <sheetView workbookViewId="0">
      <selection activeCell="F18" sqref="F18"/>
    </sheetView>
  </sheetViews>
  <sheetFormatPr defaultColWidth="8.73046875" defaultRowHeight="17.649999999999999" x14ac:dyDescent="0.25"/>
  <cols>
    <col min="1" max="4" width="8.73046875" style="67"/>
    <col min="5" max="5" width="7.33203125" style="67" customWidth="1"/>
    <col min="6" max="6" width="19.9296875" style="67" customWidth="1"/>
    <col min="7" max="7" width="18.46484375" style="67" customWidth="1"/>
    <col min="8" max="8" width="8.796875" style="67" customWidth="1"/>
    <col min="9" max="16384" width="8.73046875" style="67"/>
  </cols>
  <sheetData>
    <row r="1" spans="2:6" s="7" customFormat="1" ht="30" customHeight="1" x14ac:dyDescent="0.25">
      <c r="B1" s="1" t="s">
        <v>47</v>
      </c>
      <c r="C1" s="4"/>
      <c r="D1" s="4"/>
      <c r="F1" s="4"/>
    </row>
    <row r="2" spans="2:6" x14ac:dyDescent="0.25">
      <c r="B2" s="67" t="s">
        <v>48</v>
      </c>
      <c r="C2" s="68" t="s">
        <v>51</v>
      </c>
      <c r="D2" s="104">
        <v>10</v>
      </c>
      <c r="E2" s="106" t="s">
        <v>84</v>
      </c>
      <c r="F2" s="130">
        <f>82*D2</f>
        <v>820</v>
      </c>
    </row>
    <row r="3" spans="2:6" x14ac:dyDescent="0.25">
      <c r="C3" s="68" t="s">
        <v>52</v>
      </c>
      <c r="D3" s="105">
        <v>5</v>
      </c>
      <c r="E3" s="106" t="s">
        <v>84</v>
      </c>
      <c r="F3" s="130">
        <f>140*D3</f>
        <v>700</v>
      </c>
    </row>
    <row r="4" spans="2:6" x14ac:dyDescent="0.25">
      <c r="C4" s="68" t="s">
        <v>53</v>
      </c>
      <c r="D4" s="105">
        <v>3</v>
      </c>
      <c r="E4" s="106" t="s">
        <v>84</v>
      </c>
      <c r="F4" s="130">
        <f>280*D4</f>
        <v>840</v>
      </c>
    </row>
    <row r="5" spans="2:6" x14ac:dyDescent="0.25">
      <c r="C5" s="68" t="s">
        <v>54</v>
      </c>
      <c r="D5" s="105">
        <v>2</v>
      </c>
      <c r="E5" s="106" t="s">
        <v>84</v>
      </c>
      <c r="F5" s="130">
        <f>310*D5</f>
        <v>620</v>
      </c>
    </row>
    <row r="6" spans="2:6" x14ac:dyDescent="0.25">
      <c r="C6" s="107"/>
      <c r="D6" s="107"/>
      <c r="E6" s="108"/>
      <c r="F6" s="131">
        <f>SUM(F2:F5)</f>
        <v>2980</v>
      </c>
    </row>
    <row r="7" spans="2:6" x14ac:dyDescent="0.25">
      <c r="C7" s="107"/>
      <c r="D7" s="107"/>
      <c r="E7" s="108"/>
      <c r="F7" s="132"/>
    </row>
    <row r="8" spans="2:6" x14ac:dyDescent="0.25">
      <c r="B8" s="109" t="s">
        <v>50</v>
      </c>
      <c r="C8" s="103" t="s">
        <v>49</v>
      </c>
      <c r="D8" s="104">
        <v>10</v>
      </c>
      <c r="E8" s="106" t="s">
        <v>84</v>
      </c>
      <c r="F8" s="130">
        <f>200*D8</f>
        <v>2000</v>
      </c>
    </row>
    <row r="9" spans="2:6" x14ac:dyDescent="0.25">
      <c r="C9" s="103" t="s">
        <v>85</v>
      </c>
      <c r="D9" s="105">
        <v>5</v>
      </c>
      <c r="E9" s="106" t="s">
        <v>84</v>
      </c>
      <c r="F9" s="130">
        <f>400*D9</f>
        <v>2000</v>
      </c>
    </row>
    <row r="10" spans="2:6" x14ac:dyDescent="0.25">
      <c r="C10" s="103" t="s">
        <v>86</v>
      </c>
      <c r="D10" s="105">
        <v>3</v>
      </c>
      <c r="E10" s="106" t="s">
        <v>84</v>
      </c>
      <c r="F10" s="130">
        <f>6000*D10</f>
        <v>18000</v>
      </c>
    </row>
    <row r="11" spans="2:6" x14ac:dyDescent="0.25">
      <c r="C11" s="103" t="s">
        <v>87</v>
      </c>
      <c r="D11" s="105">
        <v>2</v>
      </c>
      <c r="E11" s="106" t="s">
        <v>84</v>
      </c>
      <c r="F11" s="130">
        <f>20000*D11</f>
        <v>40000</v>
      </c>
    </row>
    <row r="12" spans="2:6" x14ac:dyDescent="0.25">
      <c r="F12" s="131">
        <f>SUM(F8:F11)</f>
        <v>62000</v>
      </c>
    </row>
    <row r="13" spans="2:6" x14ac:dyDescent="0.25">
      <c r="F13" s="133"/>
    </row>
    <row r="14" spans="2:6" x14ac:dyDescent="0.25">
      <c r="B14" s="109" t="s">
        <v>88</v>
      </c>
      <c r="F14" s="134">
        <f>F6+F12</f>
        <v>64980</v>
      </c>
    </row>
  </sheetData>
  <phoneticPr fontId="7"/>
  <pageMargins left="0.25" right="0.25" top="0.75" bottom="0.75" header="0.3" footer="0.3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0881E-B3E2-4767-A076-0F012F1E2FF2}">
  <sheetPr>
    <tabColor rgb="FFFFC000"/>
    <pageSetUpPr fitToPage="1"/>
  </sheetPr>
  <dimension ref="B1:D8"/>
  <sheetViews>
    <sheetView showGridLines="0" zoomScaleNormal="100" zoomScaleSheetLayoutView="80" workbookViewId="0">
      <selection activeCell="B14" sqref="B14"/>
    </sheetView>
  </sheetViews>
  <sheetFormatPr defaultColWidth="9" defaultRowHeight="12.75" x14ac:dyDescent="0.25"/>
  <cols>
    <col min="1" max="1" width="3.06640625" style="7" customWidth="1"/>
    <col min="2" max="2" width="32.46484375" style="4" customWidth="1"/>
    <col min="3" max="3" width="14.796875" style="4" customWidth="1"/>
    <col min="4" max="4" width="31.265625" style="7" customWidth="1"/>
    <col min="5" max="16384" width="9" style="7"/>
  </cols>
  <sheetData>
    <row r="1" spans="2:4" ht="30" customHeight="1" x14ac:dyDescent="0.25">
      <c r="B1" s="1" t="s">
        <v>36</v>
      </c>
    </row>
    <row r="2" spans="2:4" ht="30" customHeight="1" x14ac:dyDescent="0.25">
      <c r="D2" s="20"/>
    </row>
    <row r="3" spans="2:4" ht="22.5" customHeight="1" x14ac:dyDescent="0.25">
      <c r="B3" s="8" t="s">
        <v>6</v>
      </c>
      <c r="C3" s="8" t="s">
        <v>81</v>
      </c>
      <c r="D3" s="8" t="s">
        <v>37</v>
      </c>
    </row>
    <row r="4" spans="2:4" s="15" customFormat="1" ht="22.5" customHeight="1" x14ac:dyDescent="0.25">
      <c r="B4" s="14" t="s">
        <v>89</v>
      </c>
      <c r="C4" s="14">
        <v>54000</v>
      </c>
      <c r="D4" s="55">
        <v>1000</v>
      </c>
    </row>
    <row r="5" spans="2:4" s="15" customFormat="1" ht="22.5" customHeight="1" x14ac:dyDescent="0.25">
      <c r="B5" s="95" t="s">
        <v>90</v>
      </c>
      <c r="C5" s="95">
        <v>108000</v>
      </c>
      <c r="D5" s="96">
        <v>2000</v>
      </c>
    </row>
    <row r="6" spans="2:4" s="15" customFormat="1" ht="22.5" customHeight="1" x14ac:dyDescent="0.25">
      <c r="B6" s="14"/>
      <c r="C6" s="14"/>
      <c r="D6" s="22"/>
    </row>
    <row r="7" spans="2:4" s="15" customFormat="1" ht="22.5" customHeight="1" x14ac:dyDescent="0.25">
      <c r="B7" s="21"/>
      <c r="C7" s="21"/>
      <c r="D7" s="22"/>
    </row>
    <row r="8" spans="2:4" s="15" customFormat="1" ht="22.5" customHeight="1" x14ac:dyDescent="0.25">
      <c r="B8" s="23"/>
      <c r="C8" s="118">
        <f>SUM(C4:C7)</f>
        <v>162000</v>
      </c>
    </row>
  </sheetData>
  <phoneticPr fontId="7"/>
  <dataValidations count="2">
    <dataValidation imeMode="on" allowBlank="1" showInputMessage="1" showErrorMessage="1" sqref="B4:B8 E4:E8" xr:uid="{138F6AE2-E688-4F0F-936D-2BACBB18FFA8}"/>
    <dataValidation imeMode="off" allowBlank="1" showInputMessage="1" showErrorMessage="1" sqref="C4:C8" xr:uid="{88BFC738-86D4-4D94-911B-264EB8A08B27}"/>
  </dataValidations>
  <pageMargins left="0.78740157480314965" right="0.78740157480314965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B9609-830F-475A-BFAE-99FB0C81E4D6}">
  <sheetPr>
    <tabColor rgb="FFFFC000"/>
    <pageSetUpPr fitToPage="1"/>
  </sheetPr>
  <dimension ref="B1:D8"/>
  <sheetViews>
    <sheetView showGridLines="0" zoomScaleNormal="100" zoomScaleSheetLayoutView="80" workbookViewId="0">
      <selection activeCell="C8" sqref="C8"/>
    </sheetView>
  </sheetViews>
  <sheetFormatPr defaultColWidth="9" defaultRowHeight="12.75" x14ac:dyDescent="0.25"/>
  <cols>
    <col min="1" max="1" width="3.06640625" style="7" customWidth="1"/>
    <col min="2" max="2" width="32.46484375" style="4" customWidth="1"/>
    <col min="3" max="3" width="14.796875" style="4" customWidth="1"/>
    <col min="4" max="4" width="31.265625" style="7" customWidth="1"/>
    <col min="5" max="16384" width="9" style="7"/>
  </cols>
  <sheetData>
    <row r="1" spans="2:4" ht="30" customHeight="1" x14ac:dyDescent="0.25">
      <c r="B1" s="1" t="s">
        <v>55</v>
      </c>
    </row>
    <row r="2" spans="2:4" ht="30" customHeight="1" x14ac:dyDescent="0.25">
      <c r="D2" s="20"/>
    </row>
    <row r="3" spans="2:4" ht="22.5" customHeight="1" x14ac:dyDescent="0.25">
      <c r="B3" s="8" t="s">
        <v>6</v>
      </c>
      <c r="C3" s="8" t="s">
        <v>81</v>
      </c>
      <c r="D3" s="8" t="s">
        <v>37</v>
      </c>
    </row>
    <row r="4" spans="2:4" s="15" customFormat="1" ht="22.5" customHeight="1" x14ac:dyDescent="0.25">
      <c r="B4" s="14" t="s">
        <v>91</v>
      </c>
      <c r="C4" s="14">
        <v>32400</v>
      </c>
      <c r="D4" s="55">
        <v>3000</v>
      </c>
    </row>
    <row r="5" spans="2:4" s="15" customFormat="1" ht="22.5" customHeight="1" x14ac:dyDescent="0.25">
      <c r="B5" s="14" t="s">
        <v>91</v>
      </c>
      <c r="C5" s="14">
        <v>43200</v>
      </c>
      <c r="D5" s="55">
        <v>3100</v>
      </c>
    </row>
    <row r="6" spans="2:4" s="15" customFormat="1" ht="22.5" customHeight="1" x14ac:dyDescent="0.25">
      <c r="B6" s="14"/>
      <c r="C6" s="14"/>
      <c r="D6" s="22"/>
    </row>
    <row r="7" spans="2:4" s="15" customFormat="1" ht="22.5" customHeight="1" x14ac:dyDescent="0.25">
      <c r="B7" s="21"/>
      <c r="C7" s="21"/>
      <c r="D7" s="22"/>
    </row>
    <row r="8" spans="2:4" s="15" customFormat="1" ht="22.5" customHeight="1" x14ac:dyDescent="0.25">
      <c r="B8" s="23"/>
      <c r="C8" s="118">
        <f>SUM(C4:C7)</f>
        <v>75600</v>
      </c>
    </row>
  </sheetData>
  <phoneticPr fontId="7"/>
  <dataValidations count="2">
    <dataValidation imeMode="off" allowBlank="1" showInputMessage="1" showErrorMessage="1" sqref="C4:C8" xr:uid="{E609F3DB-5EC2-4046-82D0-75DCFD57E215}"/>
    <dataValidation imeMode="on" allowBlank="1" showInputMessage="1" showErrorMessage="1" sqref="B4:B8 E4:E8" xr:uid="{6FBD3C97-5451-4264-AE09-759EEB2342AD}"/>
  </dataValidations>
  <pageMargins left="0.78740157480314965" right="0.78740157480314965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56A86-A197-4F1A-BA09-9A844086749E}">
  <sheetPr>
    <tabColor rgb="FFFFC000"/>
    <pageSetUpPr fitToPage="1"/>
  </sheetPr>
  <dimension ref="B1:D7"/>
  <sheetViews>
    <sheetView showGridLines="0" zoomScaleNormal="100" zoomScaleSheetLayoutView="80" workbookViewId="0">
      <selection activeCell="C4" sqref="C4"/>
    </sheetView>
  </sheetViews>
  <sheetFormatPr defaultColWidth="9" defaultRowHeight="12.75" x14ac:dyDescent="0.25"/>
  <cols>
    <col min="1" max="1" width="3.06640625" style="7" customWidth="1"/>
    <col min="2" max="2" width="32.46484375" style="4" customWidth="1"/>
    <col min="3" max="3" width="14.796875" style="4" customWidth="1"/>
    <col min="4" max="4" width="31.265625" style="7" customWidth="1"/>
    <col min="5" max="16384" width="9" style="7"/>
  </cols>
  <sheetData>
    <row r="1" spans="2:4" ht="30" customHeight="1" x14ac:dyDescent="0.25">
      <c r="B1" s="1" t="s">
        <v>58</v>
      </c>
    </row>
    <row r="2" spans="2:4" ht="30" customHeight="1" x14ac:dyDescent="0.25">
      <c r="D2" s="20"/>
    </row>
    <row r="3" spans="2:4" ht="22.5" customHeight="1" x14ac:dyDescent="0.25">
      <c r="B3" s="8" t="s">
        <v>6</v>
      </c>
      <c r="C3" s="8" t="s">
        <v>81</v>
      </c>
      <c r="D3" s="8" t="s">
        <v>37</v>
      </c>
    </row>
    <row r="4" spans="2:4" s="15" customFormat="1" ht="35.549999999999997" customHeight="1" x14ac:dyDescent="0.25">
      <c r="B4" s="73" t="s">
        <v>91</v>
      </c>
      <c r="C4" s="14">
        <v>1000</v>
      </c>
      <c r="D4" s="55">
        <v>3110</v>
      </c>
    </row>
    <row r="5" spans="2:4" s="15" customFormat="1" ht="22.5" customHeight="1" x14ac:dyDescent="0.25">
      <c r="B5" s="14" t="s">
        <v>91</v>
      </c>
      <c r="C5" s="14">
        <v>2000</v>
      </c>
      <c r="D5" s="55">
        <v>3111</v>
      </c>
    </row>
    <row r="6" spans="2:4" s="15" customFormat="1" ht="22.5" customHeight="1" x14ac:dyDescent="0.25">
      <c r="B6" s="21"/>
      <c r="C6" s="21"/>
      <c r="D6" s="22"/>
    </row>
    <row r="7" spans="2:4" s="15" customFormat="1" ht="22.5" customHeight="1" x14ac:dyDescent="0.25">
      <c r="B7" s="23"/>
      <c r="C7" s="118">
        <f>SUM(C4:C6)</f>
        <v>3000</v>
      </c>
    </row>
  </sheetData>
  <phoneticPr fontId="7"/>
  <dataValidations count="2">
    <dataValidation imeMode="on" allowBlank="1" showInputMessage="1" showErrorMessage="1" sqref="E4:E7 B4:B7" xr:uid="{6468EBE3-3C10-45E0-B6FB-9D0951E9FB3F}"/>
    <dataValidation imeMode="off" allowBlank="1" showInputMessage="1" showErrorMessage="1" sqref="C4:C7" xr:uid="{FF5541CE-AF71-4730-89AA-B5BC7BF22B4F}"/>
  </dataValidations>
  <pageMargins left="0.78740157480314965" right="0.78740157480314965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CBA62-6376-4959-BCEA-E5CF87D6D5E3}">
  <sheetPr>
    <tabColor rgb="FFFFC000"/>
    <pageSetUpPr fitToPage="1"/>
  </sheetPr>
  <dimension ref="B1:J32"/>
  <sheetViews>
    <sheetView showGridLines="0" workbookViewId="0">
      <selection activeCell="I7" sqref="I7"/>
    </sheetView>
  </sheetViews>
  <sheetFormatPr defaultColWidth="9.06640625" defaultRowHeight="13.5" x14ac:dyDescent="0.25"/>
  <cols>
    <col min="1" max="1" width="1.6640625" style="27" customWidth="1"/>
    <col min="2" max="2" width="19.73046875" style="25" customWidth="1"/>
    <col min="3" max="3" width="15.73046875" style="25" customWidth="1"/>
    <col min="4" max="4" width="18.796875" style="25" customWidth="1"/>
    <col min="5" max="5" width="19.33203125" style="25" customWidth="1"/>
    <col min="6" max="6" width="16.796875" style="26" customWidth="1"/>
    <col min="7" max="10" width="9.796875" style="25" bestFit="1" customWidth="1"/>
    <col min="11" max="15" width="9.796875" style="27" bestFit="1" customWidth="1"/>
    <col min="16" max="18" width="10.796875" style="27" bestFit="1" customWidth="1"/>
    <col min="19" max="27" width="9.796875" style="27" bestFit="1" customWidth="1"/>
    <col min="28" max="30" width="10.796875" style="27" bestFit="1" customWidth="1"/>
    <col min="31" max="39" width="9.73046875" style="27" bestFit="1" customWidth="1"/>
    <col min="40" max="42" width="10.796875" style="27" bestFit="1" customWidth="1"/>
    <col min="43" max="51" width="9.73046875" style="27" bestFit="1" customWidth="1"/>
    <col min="52" max="54" width="10.796875" style="27" bestFit="1" customWidth="1"/>
    <col min="55" max="63" width="9.73046875" style="27" bestFit="1" customWidth="1"/>
    <col min="64" max="66" width="10.796875" style="27" bestFit="1" customWidth="1"/>
    <col min="67" max="75" width="9.73046875" style="27" bestFit="1" customWidth="1"/>
    <col min="76" max="78" width="10.796875" style="27" bestFit="1" customWidth="1"/>
    <col min="79" max="87" width="10.06640625" style="27" bestFit="1" customWidth="1"/>
    <col min="88" max="90" width="11.46484375" style="27" bestFit="1" customWidth="1"/>
    <col min="91" max="99" width="10.06640625" style="27" bestFit="1" customWidth="1"/>
    <col min="100" max="102" width="11.46484375" style="27" bestFit="1" customWidth="1"/>
    <col min="103" max="16384" width="9.06640625" style="27"/>
  </cols>
  <sheetData>
    <row r="1" spans="2:10" x14ac:dyDescent="0.25">
      <c r="B1" s="24" t="s">
        <v>92</v>
      </c>
    </row>
    <row r="3" spans="2:10" x14ac:dyDescent="0.25">
      <c r="B3" s="24" t="s">
        <v>11</v>
      </c>
      <c r="C3" s="44">
        <v>5400000</v>
      </c>
      <c r="D3" s="25" t="s">
        <v>12</v>
      </c>
      <c r="E3" s="24" t="s">
        <v>105</v>
      </c>
    </row>
    <row r="4" spans="2:10" x14ac:dyDescent="0.25">
      <c r="B4" s="24" t="s">
        <v>14</v>
      </c>
      <c r="C4" s="28">
        <f>C3</f>
        <v>5400000</v>
      </c>
      <c r="D4" s="25" t="s">
        <v>12</v>
      </c>
      <c r="E4" s="29">
        <f>C3-C4</f>
        <v>0</v>
      </c>
      <c r="F4" s="30" t="s">
        <v>15</v>
      </c>
    </row>
    <row r="5" spans="2:10" x14ac:dyDescent="0.25">
      <c r="B5" s="24"/>
      <c r="C5" s="31"/>
      <c r="E5" s="32" t="s">
        <v>94</v>
      </c>
      <c r="F5" s="30"/>
    </row>
    <row r="6" spans="2:10" x14ac:dyDescent="0.25">
      <c r="B6" s="24" t="s">
        <v>16</v>
      </c>
      <c r="C6" s="31"/>
      <c r="E6" s="33">
        <f>C29</f>
        <v>19</v>
      </c>
      <c r="F6" s="30" t="s">
        <v>95</v>
      </c>
    </row>
    <row r="7" spans="2:10" s="26" customFormat="1" x14ac:dyDescent="0.25">
      <c r="B7" s="34" t="s">
        <v>17</v>
      </c>
      <c r="C7" s="35">
        <v>43556</v>
      </c>
      <c r="D7" s="25"/>
      <c r="E7" s="25"/>
      <c r="G7" s="25"/>
      <c r="H7" s="25"/>
      <c r="I7" s="25"/>
      <c r="J7" s="25"/>
    </row>
    <row r="8" spans="2:10" s="26" customFormat="1" x14ac:dyDescent="0.25">
      <c r="B8" s="34" t="s">
        <v>18</v>
      </c>
      <c r="C8" s="35">
        <v>44135</v>
      </c>
      <c r="D8" s="25"/>
      <c r="E8" s="25"/>
      <c r="G8" s="25"/>
      <c r="H8" s="25"/>
      <c r="I8" s="25"/>
      <c r="J8" s="25"/>
    </row>
    <row r="9" spans="2:10" s="26" customFormat="1" x14ac:dyDescent="0.25">
      <c r="B9" s="25"/>
      <c r="C9" s="25"/>
      <c r="D9" s="25"/>
      <c r="E9" s="25"/>
      <c r="G9" s="25"/>
      <c r="H9" s="25"/>
      <c r="I9" s="25"/>
      <c r="J9" s="25"/>
    </row>
    <row r="10" spans="2:10" x14ac:dyDescent="0.25">
      <c r="B10" s="36" t="s">
        <v>19</v>
      </c>
      <c r="C10" s="37" t="s">
        <v>93</v>
      </c>
      <c r="D10" s="37" t="s">
        <v>20</v>
      </c>
      <c r="E10" s="37" t="s">
        <v>22</v>
      </c>
      <c r="F10" s="38" t="s">
        <v>23</v>
      </c>
      <c r="G10" s="38" t="s">
        <v>21</v>
      </c>
    </row>
    <row r="11" spans="2:10" x14ac:dyDescent="0.25">
      <c r="B11" s="39">
        <v>43585</v>
      </c>
      <c r="C11" s="40">
        <v>1</v>
      </c>
      <c r="D11" s="42">
        <f>C11*$C$4/$E$6</f>
        <v>284210.5263157895</v>
      </c>
      <c r="E11" s="120">
        <f>D11</f>
        <v>284210.5263157895</v>
      </c>
      <c r="F11" s="119">
        <f>$C$3-E11</f>
        <v>5115789.4736842103</v>
      </c>
      <c r="G11" s="40">
        <v>4000</v>
      </c>
    </row>
    <row r="12" spans="2:10" x14ac:dyDescent="0.25">
      <c r="B12" s="39">
        <v>43616</v>
      </c>
      <c r="C12" s="40">
        <v>2</v>
      </c>
      <c r="D12" s="42">
        <f>D11</f>
        <v>284210.5263157895</v>
      </c>
      <c r="E12" s="41">
        <f t="shared" ref="E12:E29" si="0">D12+E11</f>
        <v>568421.05263157899</v>
      </c>
      <c r="F12" s="42">
        <f t="shared" ref="F12:F29" si="1">$C$3-E12</f>
        <v>4831578.9473684207</v>
      </c>
      <c r="G12" s="40">
        <v>4001</v>
      </c>
    </row>
    <row r="13" spans="2:10" x14ac:dyDescent="0.25">
      <c r="B13" s="39">
        <v>43646</v>
      </c>
      <c r="C13" s="40">
        <v>3</v>
      </c>
      <c r="D13" s="42">
        <f t="shared" ref="D13:D29" si="2">D12</f>
        <v>284210.5263157895</v>
      </c>
      <c r="E13" s="41">
        <f t="shared" si="0"/>
        <v>852631.57894736854</v>
      </c>
      <c r="F13" s="42">
        <f t="shared" si="1"/>
        <v>4547368.421052631</v>
      </c>
      <c r="G13" s="40">
        <v>4002</v>
      </c>
    </row>
    <row r="14" spans="2:10" x14ac:dyDescent="0.25">
      <c r="B14" s="39">
        <v>43677</v>
      </c>
      <c r="C14" s="40">
        <v>4</v>
      </c>
      <c r="D14" s="42">
        <f t="shared" si="2"/>
        <v>284210.5263157895</v>
      </c>
      <c r="E14" s="41">
        <f t="shared" si="0"/>
        <v>1136842.105263158</v>
      </c>
      <c r="F14" s="42">
        <f t="shared" si="1"/>
        <v>4263157.8947368423</v>
      </c>
      <c r="G14" s="40">
        <v>4003</v>
      </c>
    </row>
    <row r="15" spans="2:10" x14ac:dyDescent="0.25">
      <c r="B15" s="39">
        <v>43708</v>
      </c>
      <c r="C15" s="40">
        <v>5</v>
      </c>
      <c r="D15" s="42">
        <f t="shared" si="2"/>
        <v>284210.5263157895</v>
      </c>
      <c r="E15" s="41">
        <f t="shared" si="0"/>
        <v>1421052.6315789474</v>
      </c>
      <c r="F15" s="42">
        <f t="shared" si="1"/>
        <v>3978947.3684210526</v>
      </c>
      <c r="G15" s="40">
        <v>4004</v>
      </c>
    </row>
    <row r="16" spans="2:10" x14ac:dyDescent="0.25">
      <c r="B16" s="39">
        <v>43738</v>
      </c>
      <c r="C16" s="40">
        <v>6</v>
      </c>
      <c r="D16" s="42">
        <f t="shared" si="2"/>
        <v>284210.5263157895</v>
      </c>
      <c r="E16" s="41">
        <f t="shared" si="0"/>
        <v>1705263.1578947369</v>
      </c>
      <c r="F16" s="42">
        <f t="shared" si="1"/>
        <v>3694736.8421052629</v>
      </c>
      <c r="G16" s="40">
        <v>4005</v>
      </c>
    </row>
    <row r="17" spans="2:7" x14ac:dyDescent="0.25">
      <c r="B17" s="39">
        <v>43769</v>
      </c>
      <c r="C17" s="40">
        <v>7</v>
      </c>
      <c r="D17" s="42">
        <f t="shared" si="2"/>
        <v>284210.5263157895</v>
      </c>
      <c r="E17" s="41">
        <f t="shared" si="0"/>
        <v>1989473.6842105263</v>
      </c>
      <c r="F17" s="42">
        <f t="shared" si="1"/>
        <v>3410526.3157894737</v>
      </c>
      <c r="G17" s="40">
        <v>4006</v>
      </c>
    </row>
    <row r="18" spans="2:7" x14ac:dyDescent="0.25">
      <c r="B18" s="39">
        <v>43799</v>
      </c>
      <c r="C18" s="40">
        <v>8</v>
      </c>
      <c r="D18" s="42">
        <f t="shared" si="2"/>
        <v>284210.5263157895</v>
      </c>
      <c r="E18" s="41">
        <f t="shared" si="0"/>
        <v>2273684.210526316</v>
      </c>
      <c r="F18" s="42">
        <f t="shared" si="1"/>
        <v>3126315.789473684</v>
      </c>
      <c r="G18" s="40">
        <v>4007</v>
      </c>
    </row>
    <row r="19" spans="2:7" x14ac:dyDescent="0.25">
      <c r="B19" s="39">
        <v>43830</v>
      </c>
      <c r="C19" s="40">
        <v>9</v>
      </c>
      <c r="D19" s="42">
        <f t="shared" si="2"/>
        <v>284210.5263157895</v>
      </c>
      <c r="E19" s="41">
        <f t="shared" si="0"/>
        <v>2557894.7368421056</v>
      </c>
      <c r="F19" s="42">
        <f t="shared" si="1"/>
        <v>2842105.2631578944</v>
      </c>
      <c r="G19" s="40">
        <v>4008</v>
      </c>
    </row>
    <row r="20" spans="2:7" x14ac:dyDescent="0.25">
      <c r="B20" s="39">
        <v>43861</v>
      </c>
      <c r="C20" s="40">
        <v>10</v>
      </c>
      <c r="D20" s="42">
        <f t="shared" si="2"/>
        <v>284210.5263157895</v>
      </c>
      <c r="E20" s="41">
        <f t="shared" si="0"/>
        <v>2842105.2631578953</v>
      </c>
      <c r="F20" s="42">
        <f t="shared" si="1"/>
        <v>2557894.7368421047</v>
      </c>
      <c r="G20" s="40">
        <v>4009</v>
      </c>
    </row>
    <row r="21" spans="2:7" x14ac:dyDescent="0.25">
      <c r="B21" s="39">
        <v>43890</v>
      </c>
      <c r="C21" s="40">
        <v>11</v>
      </c>
      <c r="D21" s="42">
        <f t="shared" si="2"/>
        <v>284210.5263157895</v>
      </c>
      <c r="E21" s="41">
        <f t="shared" si="0"/>
        <v>3126315.789473685</v>
      </c>
      <c r="F21" s="42">
        <f t="shared" si="1"/>
        <v>2273684.210526315</v>
      </c>
      <c r="G21" s="40">
        <v>4010</v>
      </c>
    </row>
    <row r="22" spans="2:7" x14ac:dyDescent="0.25">
      <c r="B22" s="39">
        <v>43921</v>
      </c>
      <c r="C22" s="40">
        <v>12</v>
      </c>
      <c r="D22" s="42">
        <f t="shared" si="2"/>
        <v>284210.5263157895</v>
      </c>
      <c r="E22" s="41">
        <f t="shared" si="0"/>
        <v>3410526.3157894746</v>
      </c>
      <c r="F22" s="42">
        <f t="shared" si="1"/>
        <v>1989473.6842105254</v>
      </c>
      <c r="G22" s="40">
        <v>4011</v>
      </c>
    </row>
    <row r="23" spans="2:7" x14ac:dyDescent="0.25">
      <c r="B23" s="39">
        <v>43951</v>
      </c>
      <c r="C23" s="40">
        <v>13</v>
      </c>
      <c r="D23" s="42">
        <f t="shared" si="2"/>
        <v>284210.5263157895</v>
      </c>
      <c r="E23" s="41">
        <f t="shared" si="0"/>
        <v>3694736.8421052643</v>
      </c>
      <c r="F23" s="42">
        <f t="shared" si="1"/>
        <v>1705263.1578947357</v>
      </c>
      <c r="G23" s="40">
        <v>4012</v>
      </c>
    </row>
    <row r="24" spans="2:7" x14ac:dyDescent="0.25">
      <c r="B24" s="39">
        <v>43982</v>
      </c>
      <c r="C24" s="40">
        <v>14</v>
      </c>
      <c r="D24" s="42">
        <f t="shared" si="2"/>
        <v>284210.5263157895</v>
      </c>
      <c r="E24" s="41">
        <f t="shared" si="0"/>
        <v>3978947.368421054</v>
      </c>
      <c r="F24" s="42">
        <f t="shared" si="1"/>
        <v>1421052.631578946</v>
      </c>
      <c r="G24" s="40">
        <v>4013</v>
      </c>
    </row>
    <row r="25" spans="2:7" x14ac:dyDescent="0.25">
      <c r="B25" s="39">
        <v>44012</v>
      </c>
      <c r="C25" s="40">
        <v>15</v>
      </c>
      <c r="D25" s="42">
        <f t="shared" si="2"/>
        <v>284210.5263157895</v>
      </c>
      <c r="E25" s="41">
        <f t="shared" si="0"/>
        <v>4263157.8947368432</v>
      </c>
      <c r="F25" s="42">
        <f t="shared" si="1"/>
        <v>1136842.1052631568</v>
      </c>
      <c r="G25" s="40">
        <v>4014</v>
      </c>
    </row>
    <row r="26" spans="2:7" x14ac:dyDescent="0.25">
      <c r="B26" s="39">
        <v>44043</v>
      </c>
      <c r="C26" s="40">
        <v>16</v>
      </c>
      <c r="D26" s="42">
        <f t="shared" si="2"/>
        <v>284210.5263157895</v>
      </c>
      <c r="E26" s="41">
        <f t="shared" si="0"/>
        <v>4547368.4210526329</v>
      </c>
      <c r="F26" s="42">
        <f t="shared" si="1"/>
        <v>852631.57894736715</v>
      </c>
      <c r="G26" s="40">
        <v>4015</v>
      </c>
    </row>
    <row r="27" spans="2:7" x14ac:dyDescent="0.25">
      <c r="B27" s="39">
        <v>44074</v>
      </c>
      <c r="C27" s="40">
        <v>17</v>
      </c>
      <c r="D27" s="42">
        <f t="shared" si="2"/>
        <v>284210.5263157895</v>
      </c>
      <c r="E27" s="41">
        <f t="shared" si="0"/>
        <v>4831578.9473684225</v>
      </c>
      <c r="F27" s="42">
        <f t="shared" si="1"/>
        <v>568421.05263157748</v>
      </c>
      <c r="G27" s="40">
        <v>4016</v>
      </c>
    </row>
    <row r="28" spans="2:7" x14ac:dyDescent="0.25">
      <c r="B28" s="39">
        <v>44104</v>
      </c>
      <c r="C28" s="40">
        <v>18</v>
      </c>
      <c r="D28" s="42">
        <f t="shared" si="2"/>
        <v>284210.5263157895</v>
      </c>
      <c r="E28" s="41">
        <f t="shared" si="0"/>
        <v>5115789.4736842122</v>
      </c>
      <c r="F28" s="42">
        <f t="shared" si="1"/>
        <v>284210.52631578781</v>
      </c>
      <c r="G28" s="40">
        <v>4017</v>
      </c>
    </row>
    <row r="29" spans="2:7" x14ac:dyDescent="0.25">
      <c r="B29" s="39">
        <v>44135</v>
      </c>
      <c r="C29" s="40">
        <v>19</v>
      </c>
      <c r="D29" s="42">
        <f t="shared" si="2"/>
        <v>284210.5263157895</v>
      </c>
      <c r="E29" s="41">
        <f t="shared" si="0"/>
        <v>5400000.0000000019</v>
      </c>
      <c r="F29" s="42">
        <f t="shared" si="1"/>
        <v>0</v>
      </c>
      <c r="G29" s="40">
        <v>4018</v>
      </c>
    </row>
    <row r="30" spans="2:7" x14ac:dyDescent="0.25">
      <c r="D30" s="43" t="s">
        <v>24</v>
      </c>
    </row>
    <row r="32" spans="2:7" x14ac:dyDescent="0.25">
      <c r="D32" s="24"/>
    </row>
  </sheetData>
  <phoneticPr fontId="7"/>
  <pageMargins left="0.7" right="0.7" top="0.75" bottom="0.75" header="0.3" footer="0.3"/>
  <pageSetup paperSize="9" scale="8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32117-662D-415D-9366-9F1191D3B9DD}">
  <sheetPr>
    <tabColor rgb="FFFFC000"/>
  </sheetPr>
  <dimension ref="A1:G8"/>
  <sheetViews>
    <sheetView showGridLines="0" workbookViewId="0">
      <selection activeCell="G25" sqref="G25"/>
    </sheetView>
  </sheetViews>
  <sheetFormatPr defaultRowHeight="12.75" x14ac:dyDescent="0.25"/>
  <cols>
    <col min="1" max="1" width="10.06640625" customWidth="1"/>
    <col min="2" max="2" width="16.265625" customWidth="1"/>
    <col min="3" max="3" width="17.53125" customWidth="1"/>
    <col min="4" max="4" width="9.06640625" style="45"/>
    <col min="5" max="5" width="10.46484375" customWidth="1"/>
    <col min="6" max="6" width="13.33203125" customWidth="1"/>
    <col min="7" max="7" width="21.06640625" customWidth="1"/>
  </cols>
  <sheetData>
    <row r="1" spans="1:7" ht="14.25" x14ac:dyDescent="0.25">
      <c r="A1" s="1" t="s">
        <v>56</v>
      </c>
    </row>
    <row r="3" spans="1:7" s="47" customFormat="1" x14ac:dyDescent="0.25">
      <c r="A3" s="48" t="s">
        <v>25</v>
      </c>
      <c r="B3" s="48" t="s">
        <v>30</v>
      </c>
      <c r="C3" s="48" t="s">
        <v>31</v>
      </c>
      <c r="D3" s="49" t="s">
        <v>32</v>
      </c>
      <c r="E3" s="48" t="s">
        <v>33</v>
      </c>
      <c r="F3" s="48" t="s">
        <v>34</v>
      </c>
      <c r="G3" s="48" t="s">
        <v>35</v>
      </c>
    </row>
    <row r="4" spans="1:7" x14ac:dyDescent="0.25">
      <c r="A4" s="50" t="s">
        <v>26</v>
      </c>
      <c r="B4" s="51" t="s">
        <v>29</v>
      </c>
      <c r="C4" s="52">
        <v>43374</v>
      </c>
      <c r="D4" s="53">
        <v>180000</v>
      </c>
      <c r="E4" s="53">
        <f>D4/3</f>
        <v>60000</v>
      </c>
      <c r="F4" s="54">
        <f>D4-E4</f>
        <v>120000</v>
      </c>
      <c r="G4" s="51" t="s">
        <v>96</v>
      </c>
    </row>
    <row r="5" spans="1:7" x14ac:dyDescent="0.25">
      <c r="A5" s="50" t="s">
        <v>27</v>
      </c>
      <c r="B5" s="51" t="s">
        <v>29</v>
      </c>
      <c r="C5" s="52">
        <v>43414</v>
      </c>
      <c r="D5" s="53">
        <v>180000</v>
      </c>
      <c r="E5" s="53">
        <f>D5/3</f>
        <v>60000</v>
      </c>
      <c r="F5" s="54">
        <f t="shared" ref="F5:F6" si="0">D5-E5</f>
        <v>120000</v>
      </c>
      <c r="G5" s="51" t="s">
        <v>96</v>
      </c>
    </row>
    <row r="6" spans="1:7" x14ac:dyDescent="0.25">
      <c r="A6" s="50" t="s">
        <v>28</v>
      </c>
      <c r="B6" s="51" t="s">
        <v>29</v>
      </c>
      <c r="C6" s="52">
        <v>43435</v>
      </c>
      <c r="D6" s="53">
        <v>180000</v>
      </c>
      <c r="E6" s="53">
        <f>D6/3</f>
        <v>60000</v>
      </c>
      <c r="F6" s="54">
        <f>D6-E6</f>
        <v>120000</v>
      </c>
      <c r="G6" s="51" t="s">
        <v>96</v>
      </c>
    </row>
    <row r="7" spans="1:7" x14ac:dyDescent="0.25">
      <c r="A7" s="50" t="s">
        <v>97</v>
      </c>
      <c r="B7" s="51" t="s">
        <v>98</v>
      </c>
      <c r="C7" s="52">
        <v>43435</v>
      </c>
      <c r="D7" s="53">
        <v>120000</v>
      </c>
      <c r="E7" s="53">
        <f>D7/3</f>
        <v>40000</v>
      </c>
      <c r="F7" s="54">
        <f>D7-E7</f>
        <v>80000</v>
      </c>
      <c r="G7" s="51"/>
    </row>
    <row r="8" spans="1:7" x14ac:dyDescent="0.25">
      <c r="D8" s="122">
        <f>SUM(D4:D7)</f>
        <v>660000</v>
      </c>
      <c r="E8" s="46">
        <f>SUM(E4:E6)</f>
        <v>180000</v>
      </c>
      <c r="F8" s="122">
        <f>SUM(F4:F6)</f>
        <v>360000</v>
      </c>
      <c r="G8" s="121"/>
    </row>
  </sheetData>
  <phoneticPr fontId="7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301DE-8275-4BB3-927D-5E7BCF944785}">
  <sheetPr>
    <tabColor rgb="FFFFC000"/>
    <pageSetUpPr fitToPage="1"/>
  </sheetPr>
  <dimension ref="A1:F9"/>
  <sheetViews>
    <sheetView showGridLines="0" workbookViewId="0">
      <selection activeCell="E13" sqref="E13"/>
    </sheetView>
  </sheetViews>
  <sheetFormatPr defaultColWidth="9.06640625" defaultRowHeight="13.5" x14ac:dyDescent="0.25"/>
  <cols>
    <col min="1" max="1" width="19.73046875" style="56" customWidth="1"/>
    <col min="2" max="2" width="15.73046875" style="56" customWidth="1"/>
    <col min="3" max="3" width="19.33203125" style="56" customWidth="1"/>
    <col min="4" max="6" width="9.796875" style="56" bestFit="1" customWidth="1"/>
    <col min="7" max="11" width="9.796875" style="58" bestFit="1" customWidth="1"/>
    <col min="12" max="14" width="10.796875" style="58" bestFit="1" customWidth="1"/>
    <col min="15" max="23" width="9.796875" style="58" bestFit="1" customWidth="1"/>
    <col min="24" max="26" width="10.796875" style="58" bestFit="1" customWidth="1"/>
    <col min="27" max="35" width="9.73046875" style="58" bestFit="1" customWidth="1"/>
    <col min="36" max="38" width="10.796875" style="58" bestFit="1" customWidth="1"/>
    <col min="39" max="47" width="9.73046875" style="58" bestFit="1" customWidth="1"/>
    <col min="48" max="50" width="10.796875" style="58" bestFit="1" customWidth="1"/>
    <col min="51" max="59" width="9.73046875" style="58" bestFit="1" customWidth="1"/>
    <col min="60" max="62" width="10.796875" style="58" bestFit="1" customWidth="1"/>
    <col min="63" max="71" width="9.73046875" style="58" bestFit="1" customWidth="1"/>
    <col min="72" max="74" width="10.796875" style="58" bestFit="1" customWidth="1"/>
    <col min="75" max="83" width="10.06640625" style="58" bestFit="1" customWidth="1"/>
    <col min="84" max="86" width="11.46484375" style="58" bestFit="1" customWidth="1"/>
    <col min="87" max="95" width="10.06640625" style="58" bestFit="1" customWidth="1"/>
    <col min="96" max="98" width="11.46484375" style="58" bestFit="1" customWidth="1"/>
    <col min="99" max="16384" width="9.06640625" style="58"/>
  </cols>
  <sheetData>
    <row r="1" spans="1:3" ht="14.25" x14ac:dyDescent="0.25">
      <c r="A1" s="1" t="s">
        <v>57</v>
      </c>
    </row>
    <row r="3" spans="1:3" x14ac:dyDescent="0.25">
      <c r="A3" s="64" t="s">
        <v>100</v>
      </c>
      <c r="B3" s="72" t="s">
        <v>102</v>
      </c>
      <c r="C3" s="64" t="s">
        <v>39</v>
      </c>
    </row>
    <row r="4" spans="1:3" x14ac:dyDescent="0.25">
      <c r="A4" s="123" t="s">
        <v>99</v>
      </c>
      <c r="B4" s="69">
        <v>1000000</v>
      </c>
      <c r="C4" s="70">
        <v>4320000</v>
      </c>
    </row>
    <row r="5" spans="1:3" x14ac:dyDescent="0.25">
      <c r="A5" s="123" t="s">
        <v>99</v>
      </c>
      <c r="B5" s="71">
        <v>2000000</v>
      </c>
      <c r="C5" s="70">
        <v>2461091</v>
      </c>
    </row>
    <row r="6" spans="1:3" s="56" customFormat="1" x14ac:dyDescent="0.25">
      <c r="B6" s="125">
        <f>SUM(B4:B5)</f>
        <v>3000000</v>
      </c>
      <c r="C6" s="125">
        <f>SUM(C4:C5)</f>
        <v>6781091</v>
      </c>
    </row>
    <row r="7" spans="1:3" x14ac:dyDescent="0.25">
      <c r="B7" s="69"/>
      <c r="C7" s="69"/>
    </row>
    <row r="8" spans="1:3" x14ac:dyDescent="0.25">
      <c r="B8" s="126" t="s">
        <v>101</v>
      </c>
      <c r="C8" s="127">
        <f>C6-B6</f>
        <v>3781091</v>
      </c>
    </row>
    <row r="9" spans="1:3" x14ac:dyDescent="0.25">
      <c r="B9" s="124"/>
      <c r="C9" s="124"/>
    </row>
  </sheetData>
  <phoneticPr fontId="7"/>
  <pageMargins left="0.7" right="0.7" top="0.75" bottom="0.75" header="0.3" footer="0.3"/>
  <pageSetup paperSize="9" scale="8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6</vt:i4>
      </vt:variant>
    </vt:vector>
  </HeadingPairs>
  <TitlesOfParts>
    <vt:vector size="17" baseType="lpstr">
      <vt:lpstr>現預金等</vt:lpstr>
      <vt:lpstr>売掛金</vt:lpstr>
      <vt:lpstr>貯蔵品</vt:lpstr>
      <vt:lpstr>前払費用</vt:lpstr>
      <vt:lpstr>未収収益</vt:lpstr>
      <vt:lpstr>仮払金</vt:lpstr>
      <vt:lpstr>建物(減価償却累計額)</vt:lpstr>
      <vt:lpstr>一括償却資産(減価償却累計額)</vt:lpstr>
      <vt:lpstr>ソフトウェア</vt:lpstr>
      <vt:lpstr>差入保証金</vt:lpstr>
      <vt:lpstr>長期前払費用</vt:lpstr>
      <vt:lpstr>仮払金!Print_Area</vt:lpstr>
      <vt:lpstr>現預金等!Print_Area</vt:lpstr>
      <vt:lpstr>前払費用!Print_Area</vt:lpstr>
      <vt:lpstr>長期前払費用!Print_Area</vt:lpstr>
      <vt:lpstr>売掛金!Print_Area</vt:lpstr>
      <vt:lpstr>未収収益!Print_Area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Takatsuki</dc:creator>
  <cp:lastModifiedBy>pr_co</cp:lastModifiedBy>
  <cp:lastPrinted>2019-03-12T13:07:51Z</cp:lastPrinted>
  <dcterms:created xsi:type="dcterms:W3CDTF">2019-01-30T14:02:08Z</dcterms:created>
  <dcterms:modified xsi:type="dcterms:W3CDTF">2019-05-25T16:46:24Z</dcterms:modified>
</cp:coreProperties>
</file>